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3-Seasonal Variation in Antibiotic Consumption/J01M/"/>
    </mc:Choice>
  </mc:AlternateContent>
  <xr:revisionPtr revIDLastSave="2" documentId="8_{1A57DFE8-B8C9-476C-BAA2-2C86593EC6F4}" xr6:coauthVersionLast="47" xr6:coauthVersionMax="47" xr10:uidLastSave="{7CFBA356-9EFE-4929-B05C-F66D282285CA}"/>
  <bookViews>
    <workbookView xWindow="-120" yWindow="-120" windowWidth="20730" windowHeight="11160" tabRatio="833" firstSheet="2" activeTab="2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Report" sheetId="29" r:id="rId3"/>
    <sheet name="Apptbl" sheetId="30" r:id="rId4"/>
    <sheet name="Suppl_relrt" sheetId="26" r:id="rId5"/>
    <sheet name="fig_tbldata" sheetId="31" r:id="rId6"/>
    <sheet name="tbl_sig" sheetId="32" r:id="rId7"/>
    <sheet name="orig_data" sheetId="3" r:id="rId8"/>
    <sheet name="tbl_sig_relrt" sheetId="28" r:id="rId9"/>
    <sheet name="tbl_data_relrt" sheetId="25" r:id="rId10"/>
    <sheet name="Figure_prevalence_count" sheetId="4" state="hidden" r:id="rId11"/>
  </sheets>
  <definedNames>
    <definedName name="IDX" localSheetId="7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2" l="1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G4" i="32"/>
  <c r="F4" i="32"/>
  <c r="E4" i="32"/>
  <c r="D4" i="32"/>
  <c r="C4" i="32"/>
  <c r="B4" i="32"/>
  <c r="G3" i="32"/>
  <c r="F3" i="32"/>
  <c r="E3" i="32"/>
  <c r="D3" i="32"/>
  <c r="C3" i="32"/>
  <c r="B3" i="32"/>
  <c r="L10" i="31"/>
  <c r="J10" i="31"/>
  <c r="H10" i="31"/>
  <c r="F10" i="31"/>
  <c r="D10" i="31"/>
  <c r="B10" i="31"/>
  <c r="M9" i="31"/>
  <c r="K9" i="31"/>
  <c r="I9" i="31"/>
  <c r="G9" i="31"/>
  <c r="E9" i="31"/>
  <c r="C9" i="31"/>
  <c r="M8" i="31"/>
  <c r="K8" i="31"/>
  <c r="I8" i="31"/>
  <c r="G8" i="31"/>
  <c r="E8" i="31"/>
  <c r="C8" i="31"/>
  <c r="M7" i="31"/>
  <c r="K7" i="31"/>
  <c r="I7" i="31"/>
  <c r="G7" i="31"/>
  <c r="E7" i="31"/>
  <c r="C7" i="31"/>
  <c r="M6" i="31"/>
  <c r="K6" i="31"/>
  <c r="I6" i="31"/>
  <c r="G6" i="31"/>
  <c r="E6" i="31"/>
  <c r="C6" i="31"/>
  <c r="M5" i="31"/>
  <c r="K5" i="31"/>
  <c r="I5" i="31"/>
  <c r="G5" i="31"/>
  <c r="E5" i="31"/>
  <c r="C5" i="31"/>
  <c r="M4" i="31"/>
  <c r="K4" i="31"/>
  <c r="I4" i="31"/>
  <c r="G4" i="31"/>
  <c r="E4" i="31"/>
  <c r="C4" i="31"/>
  <c r="L11" i="31"/>
  <c r="J11" i="31"/>
  <c r="H11" i="31"/>
  <c r="F11" i="31"/>
  <c r="D11" i="31"/>
  <c r="B11" i="31"/>
  <c r="G10" i="30"/>
  <c r="F10" i="30"/>
  <c r="E10" i="30"/>
  <c r="D10" i="30"/>
  <c r="C10" i="30"/>
  <c r="B10" i="30"/>
  <c r="G9" i="30"/>
  <c r="F9" i="30"/>
  <c r="E9" i="30"/>
  <c r="D9" i="30"/>
  <c r="C9" i="30"/>
  <c r="B9" i="30"/>
  <c r="G8" i="30"/>
  <c r="F8" i="30"/>
  <c r="E8" i="30"/>
  <c r="D8" i="30"/>
  <c r="C8" i="30"/>
  <c r="B8" i="30"/>
  <c r="G7" i="30"/>
  <c r="F7" i="30"/>
  <c r="E7" i="30"/>
  <c r="D7" i="30"/>
  <c r="C7" i="30"/>
  <c r="B7" i="30"/>
  <c r="G6" i="30"/>
  <c r="F6" i="30"/>
  <c r="E6" i="30"/>
  <c r="D6" i="30"/>
  <c r="C6" i="30"/>
  <c r="B6" i="30"/>
  <c r="B12" i="31" l="1"/>
  <c r="B11" i="30"/>
  <c r="F12" i="31"/>
  <c r="D11" i="30"/>
  <c r="J12" i="31"/>
  <c r="F11" i="30"/>
  <c r="D12" i="31"/>
  <c r="C11" i="30"/>
  <c r="H12" i="31"/>
  <c r="E11" i="30"/>
  <c r="L12" i="31"/>
  <c r="G11" i="30"/>
  <c r="G11" i="28" l="1"/>
  <c r="F11" i="28"/>
  <c r="E11" i="28"/>
  <c r="D11" i="28"/>
  <c r="C11" i="28"/>
  <c r="B11" i="28"/>
  <c r="G10" i="28"/>
  <c r="F10" i="28"/>
  <c r="E10" i="28"/>
  <c r="D10" i="28"/>
  <c r="C10" i="28"/>
  <c r="B10" i="28"/>
  <c r="G9" i="28"/>
  <c r="F9" i="28"/>
  <c r="E9" i="28"/>
  <c r="D9" i="28"/>
  <c r="C9" i="28"/>
  <c r="B9" i="28"/>
  <c r="G8" i="28"/>
  <c r="F8" i="28"/>
  <c r="E8" i="28"/>
  <c r="D8" i="28"/>
  <c r="C8" i="28"/>
  <c r="B8" i="28"/>
  <c r="G7" i="28"/>
  <c r="F7" i="28"/>
  <c r="E7" i="28"/>
  <c r="D7" i="28"/>
  <c r="C7" i="28"/>
  <c r="B7" i="28"/>
  <c r="G6" i="28"/>
  <c r="F6" i="28"/>
  <c r="E6" i="28"/>
  <c r="D6" i="28"/>
  <c r="C6" i="28"/>
  <c r="B6" i="28"/>
  <c r="S8" i="25" l="1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B8" i="25"/>
  <c r="S7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B6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B5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4" i="25"/>
  <c r="D6" i="26" l="1"/>
  <c r="B7" i="26"/>
  <c r="D8" i="26"/>
  <c r="B9" i="26"/>
  <c r="F9" i="26"/>
  <c r="D10" i="26"/>
  <c r="F7" i="26"/>
  <c r="B6" i="26"/>
  <c r="F6" i="26"/>
  <c r="D7" i="26"/>
  <c r="B8" i="26"/>
  <c r="F8" i="26"/>
  <c r="D9" i="26"/>
  <c r="B10" i="26"/>
  <c r="F10" i="26"/>
  <c r="E6" i="26"/>
  <c r="C7" i="26"/>
  <c r="G7" i="26"/>
  <c r="E8" i="26"/>
  <c r="C9" i="26"/>
  <c r="G9" i="26"/>
  <c r="E10" i="26"/>
  <c r="C6" i="26"/>
  <c r="G6" i="26"/>
  <c r="E7" i="26"/>
  <c r="C8" i="26"/>
  <c r="G8" i="26"/>
  <c r="E9" i="26"/>
  <c r="C10" i="26"/>
  <c r="G10" i="26"/>
</calcChain>
</file>

<file path=xl/sharedStrings.xml><?xml version="1.0" encoding="utf-8"?>
<sst xmlns="http://schemas.openxmlformats.org/spreadsheetml/2006/main" count="191" uniqueCount="68">
  <si>
    <t>Manitoba</t>
  </si>
  <si>
    <t>Prairie Mountain Health</t>
  </si>
  <si>
    <t>Southern Health-Santé Sud</t>
  </si>
  <si>
    <t>area</t>
  </si>
  <si>
    <t>year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</si>
  <si>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</si>
  <si>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</si>
  <si>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</si>
  <si>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</si>
  <si>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</si>
  <si>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</si>
  <si>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</si>
  <si>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</si>
  <si>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</si>
  <si>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</si>
  <si>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</si>
  <si>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</si>
  <si>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</si>
  <si>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</si>
  <si>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</si>
  <si>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</si>
  <si>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</si>
  <si>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</si>
  <si>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</si>
  <si>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</si>
  <si>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</si>
  <si>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</si>
  <si>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</si>
  <si>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</si>
  <si>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</si>
  <si>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</si>
  <si>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</si>
  <si>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</si>
  <si>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</si>
  <si>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</si>
  <si>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</si>
  <si>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</si>
  <si>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</si>
  <si>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</si>
  <si>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</si>
  <si>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</si>
  <si>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</si>
  <si>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</si>
  <si>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</si>
  <si>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Age- and sex-adjusted relative rate of people age 15+, 95% CI, all prescribers</t>
  </si>
  <si>
    <t>Winter_DDD</t>
  </si>
  <si>
    <t>Summer_DDD</t>
  </si>
  <si>
    <t>adj_pct</t>
  </si>
  <si>
    <t>lcl_adj_pct</t>
  </si>
  <si>
    <t>ucl_adj_pct</t>
  </si>
  <si>
    <t>S:\asp\prog\natdik\Obj1_2\Obj1_2_ESAC_Tables2_Seasonal2.sas July 23, 2018 14:06</t>
  </si>
  <si>
    <t>\\mchpe.cpe.umanitoba.ca\MCHP\Public\Shared Resources\Project\asp\Manuscript\Drug names for figures and tables.xlsx</t>
  </si>
  <si>
    <t>Table 2.2. Adjusted Seasonal SV_J01M in MB adults 15+ by RHA</t>
  </si>
  <si>
    <t>SV_J01M</t>
  </si>
  <si>
    <t>Adjusted SV_J01M : Estimates of Time Trends by RHA</t>
  </si>
  <si>
    <t>Adjusted SV_J01M : 2016 vs 2011(ref) by RHA</t>
  </si>
  <si>
    <t>Southern Health-
Santé Sud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</si>
  <si>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seasonal variation is statistically significantly different from the Manitoba seasonal variation (p&lt;0.01).</t>
    </r>
  </si>
  <si>
    <t>Dummy</t>
  </si>
  <si>
    <t>Rate</t>
  </si>
  <si>
    <t>2011 vs 2016</t>
  </si>
  <si>
    <t>Notatio</t>
  </si>
  <si>
    <t>Label</t>
  </si>
  <si>
    <t>Age- and Sex-Adjusted Percent by Health Region</t>
  </si>
  <si>
    <t>Age- and sex-adjusted percent change from summer (April-June, July-September) to winter quarters (January-March, October-December) in a 12-month period starting in July, ages 15 and older, all prescribers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</si>
  <si>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seasonal varition in 2011 is statistically significantly different from the seasonal variation in 2016 (p&lt;0.05).</t>
    </r>
  </si>
  <si>
    <t>Supplement Table X.X: Seasonal Variation of Quinolones (J01M) for Adults Relative to Manitoba by Health Region</t>
  </si>
  <si>
    <t>Appendix Table 2.8: Annual Seasonal Variation in Quinolone (J01M) Use among Adults: Percent Change from Summer to Winter Quarters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</si>
</sst>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theme="3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9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7" fillId="0" borderId="0" xfId="0" applyFont="1"/>
    <xf numFmtId="0" fontId="28" fillId="0" borderId="0" xfId="0" applyFont="1" applyAlignment="1">
      <alignment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31" fillId="33" borderId="0" xfId="0" applyFont="1" applyFill="1" applyAlignment="1">
      <alignment vertical="top" wrapText="1"/>
    </xf>
    <xf numFmtId="0" fontId="32" fillId="0" borderId="26" xfId="58" applyFont="1" applyFill="1" applyBorder="1" applyAlignment="1">
      <alignment vertical="center" wrapText="1"/>
    </xf>
    <xf numFmtId="0" fontId="29" fillId="0" borderId="0" xfId="0" applyFont="1" applyFill="1"/>
    <xf numFmtId="0" fontId="32" fillId="34" borderId="26" xfId="58" applyFont="1" applyBorder="1" applyAlignment="1">
      <alignment horizontal="center" vertical="center" wrapText="1"/>
    </xf>
    <xf numFmtId="1" fontId="33" fillId="33" borderId="44" xfId="59" applyNumberFormat="1" applyFont="1" applyFill="1" applyBorder="1" applyAlignment="1">
      <alignment horizontal="left" vertical="center" indent="2"/>
    </xf>
    <xf numFmtId="2" fontId="34" fillId="33" borderId="45" xfId="48" applyFont="1" applyFill="1" applyBorder="1" applyAlignment="1">
      <alignment horizontal="right" vertical="center" indent="2"/>
    </xf>
    <xf numFmtId="2" fontId="34" fillId="33" borderId="46" xfId="48" applyFont="1" applyFill="1" applyBorder="1" applyAlignment="1">
      <alignment horizontal="right" vertical="center" indent="2"/>
    </xf>
    <xf numFmtId="1" fontId="33" fillId="37" borderId="44" xfId="59" applyNumberFormat="1" applyFont="1" applyFill="1" applyBorder="1" applyAlignment="1">
      <alignment horizontal="left" vertical="center" indent="2"/>
    </xf>
    <xf numFmtId="2" fontId="34" fillId="37" borderId="45" xfId="48" applyFont="1" applyFill="1" applyBorder="1" applyAlignment="1">
      <alignment horizontal="right" vertical="center" indent="2"/>
    </xf>
    <xf numFmtId="2" fontId="34" fillId="37" borderId="46" xfId="48" applyFont="1" applyFill="1" applyBorder="1" applyAlignment="1">
      <alignment horizontal="right" vertical="center" indent="2"/>
    </xf>
    <xf numFmtId="0" fontId="33" fillId="33" borderId="44" xfId="59" applyFont="1" applyFill="1" applyBorder="1" applyAlignment="1">
      <alignment horizontal="left" vertical="center" indent="2"/>
    </xf>
    <xf numFmtId="0" fontId="33" fillId="37" borderId="47" xfId="59" applyFont="1" applyFill="1" applyBorder="1" applyAlignment="1">
      <alignment horizontal="left" vertical="center" indent="2"/>
    </xf>
    <xf numFmtId="2" fontId="34" fillId="37" borderId="48" xfId="48" applyFont="1" applyFill="1" applyBorder="1" applyAlignment="1">
      <alignment horizontal="right" vertical="center" indent="2"/>
    </xf>
    <xf numFmtId="2" fontId="34" fillId="37" borderId="49" xfId="48" applyFont="1" applyFill="1" applyBorder="1" applyAlignment="1">
      <alignment horizontal="right" vertical="center" indent="2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wrapText="1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1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0" fontId="32" fillId="0" borderId="50" xfId="58" applyFont="1" applyFill="1" applyBorder="1" applyAlignment="1">
      <alignment vertical="center" wrapText="1"/>
    </xf>
    <xf numFmtId="0" fontId="32" fillId="34" borderId="33" xfId="58" applyFont="1" applyBorder="1" applyAlignment="1">
      <alignment horizontal="center" vertical="center" wrapText="1"/>
    </xf>
    <xf numFmtId="0" fontId="37" fillId="33" borderId="0" xfId="0" applyFont="1" applyFill="1"/>
    <xf numFmtId="0" fontId="29" fillId="33" borderId="0" xfId="0" applyFont="1" applyFill="1"/>
    <xf numFmtId="0" fontId="32" fillId="34" borderId="26" xfId="58" applyFont="1" applyBorder="1">
      <alignment horizontal="center" vertical="center" wrapText="1"/>
    </xf>
    <xf numFmtId="0" fontId="32" fillId="34" borderId="33" xfId="58" applyFont="1" applyBorder="1">
      <alignment horizontal="center" vertical="center" wrapText="1"/>
    </xf>
    <xf numFmtId="0" fontId="33" fillId="33" borderId="35" xfId="59" applyNumberFormat="1" applyFont="1" applyFill="1" applyBorder="1" applyAlignment="1">
      <alignment horizontal="left" vertical="center" indent="1"/>
    </xf>
    <xf numFmtId="0" fontId="34" fillId="33" borderId="39" xfId="0" applyFont="1" applyFill="1" applyBorder="1" applyAlignment="1">
      <alignment horizontal="center" vertical="center" wrapText="1"/>
    </xf>
    <xf numFmtId="0" fontId="34" fillId="33" borderId="36" xfId="0" applyFont="1" applyFill="1" applyBorder="1" applyAlignment="1">
      <alignment horizontal="center" vertical="center" wrapText="1"/>
    </xf>
    <xf numFmtId="0" fontId="33" fillId="36" borderId="37" xfId="59" applyNumberFormat="1" applyFont="1" applyFill="1" applyBorder="1" applyAlignment="1">
      <alignment horizontal="left" vertical="center" indent="1"/>
    </xf>
    <xf numFmtId="0" fontId="34" fillId="36" borderId="38" xfId="0" applyFont="1" applyFill="1" applyBorder="1" applyAlignment="1">
      <alignment horizontal="center" vertical="center" wrapText="1"/>
    </xf>
    <xf numFmtId="0" fontId="34" fillId="36" borderId="27" xfId="0" applyFont="1" applyFill="1" applyBorder="1" applyAlignment="1">
      <alignment horizontal="center" vertical="center" wrapText="1"/>
    </xf>
    <xf numFmtId="0" fontId="33" fillId="33" borderId="37" xfId="59" applyNumberFormat="1" applyFont="1" applyFill="1" applyBorder="1" applyAlignment="1">
      <alignment horizontal="left" vertical="center" indent="1"/>
    </xf>
    <xf numFmtId="0" fontId="34" fillId="33" borderId="38" xfId="0" applyFont="1" applyFill="1" applyBorder="1" applyAlignment="1">
      <alignment horizontal="center" vertical="center" wrapText="1"/>
    </xf>
    <xf numFmtId="0" fontId="34" fillId="33" borderId="27" xfId="0" applyFont="1" applyFill="1" applyBorder="1" applyAlignment="1">
      <alignment horizontal="center" vertical="center" wrapText="1"/>
    </xf>
    <xf numFmtId="0" fontId="35" fillId="33" borderId="0" xfId="55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0" fontId="35" fillId="33" borderId="0" xfId="55" applyFont="1" applyFill="1" applyBorder="1" applyAlignment="1">
      <alignment horizontal="left" vertical="center"/>
    </xf>
    <xf numFmtId="0" fontId="35" fillId="33" borderId="0" xfId="55" applyFont="1" applyFill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top" wrapText="1"/>
    </xf>
    <xf numFmtId="0" fontId="31" fillId="33" borderId="41" xfId="0" applyFont="1" applyFill="1" applyBorder="1" applyAlignment="1">
      <alignment horizontal="center" vertical="top" wrapText="1"/>
    </xf>
    <xf numFmtId="0" fontId="32" fillId="34" borderId="29" xfId="58" applyFont="1" applyBorder="1" applyAlignment="1">
      <alignment horizontal="center" vertical="center" wrapText="1"/>
    </xf>
    <xf numFmtId="0" fontId="32" fillId="34" borderId="34" xfId="58" applyFont="1" applyBorder="1" applyAlignment="1">
      <alignment horizontal="center" vertical="center" wrapText="1"/>
    </xf>
    <xf numFmtId="0" fontId="32" fillId="34" borderId="42" xfId="58" applyFont="1" applyBorder="1" applyAlignment="1">
      <alignment horizontal="center" vertical="center" wrapText="1"/>
    </xf>
    <xf numFmtId="0" fontId="32" fillId="34" borderId="43" xfId="58" applyFont="1" applyBorder="1" applyAlignment="1">
      <alignment horizontal="center" vertical="center" wrapText="1"/>
    </xf>
    <xf numFmtId="0" fontId="32" fillId="34" borderId="51" xfId="58" applyFont="1" applyBorder="1" applyAlignment="1">
      <alignment horizontal="center" vertical="center" wrapText="1"/>
    </xf>
    <xf numFmtId="0" fontId="35" fillId="33" borderId="40" xfId="55" applyFont="1" applyFill="1" applyBorder="1" applyAlignment="1">
      <alignment horizontal="left" vertical="center" wrapText="1"/>
    </xf>
    <xf numFmtId="0" fontId="32" fillId="34" borderId="30" xfId="58" applyFont="1" applyBorder="1">
      <alignment horizontal="center" vertical="center" wrapText="1"/>
    </xf>
    <xf numFmtId="0" fontId="32" fillId="34" borderId="31" xfId="58" applyFont="1" applyBorder="1">
      <alignment horizontal="center" vertical="center" wrapText="1"/>
    </xf>
    <xf numFmtId="0" fontId="32" fillId="34" borderId="28" xfId="58" applyFont="1" applyBorder="1" applyAlignment="1">
      <alignment horizontal="center" vertical="center" wrapText="1"/>
    </xf>
    <xf numFmtId="0" fontId="32" fillId="34" borderId="32" xfId="58" applyFont="1" applyBorder="1" applyAlignment="1">
      <alignment horizontal="center" vertical="center" wrapText="1"/>
    </xf>
    <xf numFmtId="0" fontId="35" fillId="33" borderId="40" xfId="55" applyFont="1" applyFill="1" applyBorder="1" applyAlignment="1">
      <alignment horizontal="left" vertical="center" wrapText="1" indent="1"/>
    </xf>
    <xf numFmtId="49" fontId="33" fillId="33" borderId="0" xfId="62" applyFont="1">
      <alignment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9"/>
      <tableStyleElement type="secondRowStripe" dxfId="8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5960768374191595"/>
          <c:w val="0.93754991097690821"/>
          <c:h val="0.71965020551388081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20.4314</c:v>
                </c:pt>
                <c:pt idx="1">
                  <c:v>9.4473000000000003</c:v>
                </c:pt>
                <c:pt idx="2">
                  <c:v>12.7608</c:v>
                </c:pt>
                <c:pt idx="3">
                  <c:v>12.7233</c:v>
                </c:pt>
                <c:pt idx="4">
                  <c:v>23.315100000000001</c:v>
                </c:pt>
                <c:pt idx="5">
                  <c:v>13.434900000000001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FB-448E-B99B-5522B083EDA9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7.0190999999999999</c:v>
                </c:pt>
                <c:pt idx="1">
                  <c:v>10.0303</c:v>
                </c:pt>
                <c:pt idx="2">
                  <c:v>6.5884</c:v>
                </c:pt>
                <c:pt idx="3">
                  <c:v>7.1978999999999997</c:v>
                </c:pt>
                <c:pt idx="4">
                  <c:v>16.700900000000001</c:v>
                </c:pt>
                <c:pt idx="5">
                  <c:v>8.5579000000000001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FB-448E-B99B-5522B083EDA9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28.017199999999999</c:v>
                </c:pt>
                <c:pt idx="1">
                  <c:v>10.1648</c:v>
                </c:pt>
                <c:pt idx="2">
                  <c:v>13.112299999999999</c:v>
                </c:pt>
                <c:pt idx="3">
                  <c:v>18.011299999999999</c:v>
                </c:pt>
                <c:pt idx="4">
                  <c:v>9.3427000000000007</c:v>
                </c:pt>
                <c:pt idx="5">
                  <c:v>26.216000000000001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FB-448E-B99B-5522B083EDA9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26.377199999999998</c:v>
                </c:pt>
                <c:pt idx="1">
                  <c:v>8.2036999999999995</c:v>
                </c:pt>
                <c:pt idx="2">
                  <c:v>1.5714999999999999</c:v>
                </c:pt>
                <c:pt idx="3">
                  <c:v>12.510899999999999</c:v>
                </c:pt>
                <c:pt idx="4">
                  <c:v>19.5929</c:v>
                </c:pt>
                <c:pt idx="5">
                  <c:v>34.143099999999997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FB-448E-B99B-5522B083EDA9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9.0635999999999992</c:v>
                </c:pt>
                <c:pt idx="1">
                  <c:v>11.6227</c:v>
                </c:pt>
                <c:pt idx="2">
                  <c:v>1.077</c:v>
                </c:pt>
                <c:pt idx="3">
                  <c:v>23.192499999999999</c:v>
                </c:pt>
                <c:pt idx="4">
                  <c:v>25.351199999999999</c:v>
                </c:pt>
                <c:pt idx="5">
                  <c:v>17.777999999999999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1FB-448E-B99B-5522B083EDA9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9.3263999999999996</c:v>
                </c:pt>
                <c:pt idx="1">
                  <c:v>5.0186000000000002</c:v>
                </c:pt>
                <c:pt idx="2">
                  <c:v>2.8182</c:v>
                </c:pt>
                <c:pt idx="3">
                  <c:v>6.2252000000000001</c:v>
                </c:pt>
                <c:pt idx="4">
                  <c:v>12.5787</c:v>
                </c:pt>
                <c:pt idx="5">
                  <c:v>9.2095000000000002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1FB-448E-B99B-5522B083EDA9}"/>
            </c:ext>
          </c:extLst>
        </c:ser>
        <c:ser>
          <c:idx val="6"/>
          <c:order val="6"/>
          <c:spPr>
            <a:ln w="9525">
              <a:solidFill>
                <a:srgbClr val="262626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val>
            <c:numRef>
              <c:f>fig_tbldata!$N$4:$N$9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1FB-448E-B99B-5522B083E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At val="-40"/>
        <c:auto val="1"/>
        <c:lblAlgn val="ctr"/>
        <c:lblOffset val="100"/>
        <c:noMultiLvlLbl val="0"/>
      </c:catAx>
      <c:valAx>
        <c:axId val="11034291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16676014475017201"/>
          <c:y val="0.17155394468802534"/>
          <c:w val="0.27575208828261505"/>
          <c:h val="0.1649087617197011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tabSelected="1"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7609" cy="415787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0.12151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7609" cy="5052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Seasonal Variation in Quinolone (J01M) Use among Adults: Percent Change from Summer to Winter Quarters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 change from summer (April-June, July-September) to winter quarters (January-March, October-December) in a 12-month period starting in July, ages 15 and older,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seasonal variations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../Manuscript/Drug%20names%20for%20figures%20and%20tables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M13"/>
  <sheetViews>
    <sheetView showGridLines="0" workbookViewId="0">
      <selection activeCell="D26" sqref="D26"/>
    </sheetView>
  </sheetViews>
  <sheetFormatPr defaultColWidth="9.140625" defaultRowHeight="14.25" x14ac:dyDescent="0.2"/>
  <cols>
    <col min="1" max="1" width="8.140625" style="44" customWidth="1"/>
    <col min="2" max="7" width="11.28515625" style="45" customWidth="1"/>
    <col min="8" max="13" width="9.42578125" style="45" customWidth="1"/>
    <col min="14" max="16384" width="9.140625" style="28"/>
  </cols>
  <sheetData>
    <row r="1" spans="1:13" ht="25.5" customHeight="1" x14ac:dyDescent="0.2">
      <c r="A1" s="73" t="s">
        <v>67</v>
      </c>
      <c r="B1" s="73"/>
      <c r="C1" s="73"/>
      <c r="D1" s="73"/>
      <c r="E1" s="73"/>
      <c r="F1" s="73"/>
      <c r="G1" s="73"/>
      <c r="H1" s="27"/>
      <c r="I1" s="27"/>
      <c r="J1" s="27"/>
      <c r="K1" s="27"/>
      <c r="L1" s="27"/>
      <c r="M1" s="27"/>
    </row>
    <row r="2" spans="1:13" ht="33.75" customHeight="1" x14ac:dyDescent="0.2">
      <c r="A2" s="74" t="s">
        <v>64</v>
      </c>
      <c r="B2" s="74"/>
      <c r="C2" s="74"/>
      <c r="D2" s="74"/>
      <c r="E2" s="74"/>
      <c r="F2" s="74"/>
      <c r="G2" s="74"/>
      <c r="H2" s="29"/>
      <c r="I2" s="29"/>
      <c r="J2" s="29"/>
      <c r="K2" s="29"/>
      <c r="L2" s="29"/>
      <c r="M2" s="29"/>
    </row>
    <row r="3" spans="1:13" ht="7.5" customHeight="1" x14ac:dyDescent="0.2">
      <c r="A3" s="75"/>
      <c r="B3" s="75"/>
      <c r="C3" s="75"/>
      <c r="D3" s="75"/>
      <c r="E3" s="75"/>
      <c r="F3" s="75"/>
      <c r="G3" s="75"/>
      <c r="H3" s="30"/>
      <c r="I3" s="30"/>
      <c r="J3" s="30"/>
      <c r="K3" s="30"/>
      <c r="L3" s="30"/>
      <c r="M3" s="30"/>
    </row>
    <row r="4" spans="1:13" s="32" customFormat="1" ht="15.75" customHeight="1" x14ac:dyDescent="0.2">
      <c r="A4" s="76" t="s">
        <v>9</v>
      </c>
      <c r="B4" s="78" t="s">
        <v>63</v>
      </c>
      <c r="C4" s="79"/>
      <c r="D4" s="79"/>
      <c r="E4" s="79"/>
      <c r="F4" s="79"/>
      <c r="G4" s="80"/>
      <c r="H4" s="54"/>
      <c r="I4" s="31"/>
      <c r="J4" s="31"/>
      <c r="K4" s="31"/>
      <c r="L4" s="31"/>
      <c r="M4" s="31"/>
    </row>
    <row r="5" spans="1:13" s="32" customFormat="1" ht="41.25" customHeight="1" x14ac:dyDescent="0.2">
      <c r="A5" s="77"/>
      <c r="B5" s="33" t="s">
        <v>56</v>
      </c>
      <c r="C5" s="33" t="s">
        <v>16</v>
      </c>
      <c r="D5" s="33" t="s">
        <v>1</v>
      </c>
      <c r="E5" s="33" t="s">
        <v>11</v>
      </c>
      <c r="F5" s="33" t="s">
        <v>10</v>
      </c>
      <c r="G5" s="55" t="s">
        <v>0</v>
      </c>
    </row>
    <row r="6" spans="1:13" s="32" customFormat="1" ht="12.75" customHeight="1" x14ac:dyDescent="0.2">
      <c r="A6" s="34">
        <v>2011</v>
      </c>
      <c r="B6" s="35">
        <f>fig_tbldata!C4</f>
        <v>20.4314</v>
      </c>
      <c r="C6" s="36">
        <f>fig_tbldata!E4</f>
        <v>7.0190999999999999</v>
      </c>
      <c r="D6" s="36">
        <f>fig_tbldata!G4</f>
        <v>28.017199999999999</v>
      </c>
      <c r="E6" s="36">
        <f>fig_tbldata!I4</f>
        <v>26.377199999999998</v>
      </c>
      <c r="F6" s="36">
        <f>fig_tbldata!K4</f>
        <v>9.0635999999999992</v>
      </c>
      <c r="G6" s="36">
        <f>fig_tbldata!M4</f>
        <v>9.3263999999999996</v>
      </c>
    </row>
    <row r="7" spans="1:13" s="32" customFormat="1" ht="12.75" customHeight="1" x14ac:dyDescent="0.2">
      <c r="A7" s="37">
        <v>2012</v>
      </c>
      <c r="B7" s="38">
        <f>fig_tbldata!C5</f>
        <v>9.4473000000000003</v>
      </c>
      <c r="C7" s="39">
        <f>fig_tbldata!E5</f>
        <v>10.0303</v>
      </c>
      <c r="D7" s="39">
        <f>fig_tbldata!G5</f>
        <v>10.1648</v>
      </c>
      <c r="E7" s="39">
        <f>fig_tbldata!I5</f>
        <v>8.2036999999999995</v>
      </c>
      <c r="F7" s="39">
        <f>fig_tbldata!K5</f>
        <v>11.6227</v>
      </c>
      <c r="G7" s="39">
        <f>fig_tbldata!M5</f>
        <v>5.0186000000000002</v>
      </c>
    </row>
    <row r="8" spans="1:13" s="32" customFormat="1" ht="12.75" customHeight="1" x14ac:dyDescent="0.2">
      <c r="A8" s="34">
        <v>2013</v>
      </c>
      <c r="B8" s="35">
        <f>fig_tbldata!C6</f>
        <v>12.7608</v>
      </c>
      <c r="C8" s="36">
        <f>fig_tbldata!E6</f>
        <v>6.5884</v>
      </c>
      <c r="D8" s="36">
        <f>fig_tbldata!G6</f>
        <v>13.112299999999999</v>
      </c>
      <c r="E8" s="36">
        <f>fig_tbldata!I6</f>
        <v>1.5714999999999999</v>
      </c>
      <c r="F8" s="36">
        <f>fig_tbldata!K6</f>
        <v>1.077</v>
      </c>
      <c r="G8" s="36">
        <f>fig_tbldata!M6</f>
        <v>2.8182</v>
      </c>
    </row>
    <row r="9" spans="1:13" s="32" customFormat="1" ht="12.75" customHeight="1" x14ac:dyDescent="0.2">
      <c r="A9" s="37">
        <v>2014</v>
      </c>
      <c r="B9" s="38">
        <f>fig_tbldata!C7</f>
        <v>12.7233</v>
      </c>
      <c r="C9" s="39">
        <f>fig_tbldata!E7</f>
        <v>7.1978999999999997</v>
      </c>
      <c r="D9" s="39">
        <f>fig_tbldata!G7</f>
        <v>18.011299999999999</v>
      </c>
      <c r="E9" s="39">
        <f>fig_tbldata!I7</f>
        <v>12.510899999999999</v>
      </c>
      <c r="F9" s="39">
        <f>fig_tbldata!K7</f>
        <v>23.192499999999999</v>
      </c>
      <c r="G9" s="39">
        <f>fig_tbldata!M7</f>
        <v>6.2252000000000001</v>
      </c>
    </row>
    <row r="10" spans="1:13" s="32" customFormat="1" ht="12.75" customHeight="1" x14ac:dyDescent="0.2">
      <c r="A10" s="40">
        <v>2015</v>
      </c>
      <c r="B10" s="35">
        <f>fig_tbldata!C8</f>
        <v>23.315100000000001</v>
      </c>
      <c r="C10" s="36">
        <f>fig_tbldata!E8</f>
        <v>16.700900000000001</v>
      </c>
      <c r="D10" s="36">
        <f>fig_tbldata!G8</f>
        <v>9.3427000000000007</v>
      </c>
      <c r="E10" s="36">
        <f>fig_tbldata!I8</f>
        <v>19.5929</v>
      </c>
      <c r="F10" s="36">
        <f>fig_tbldata!K8</f>
        <v>25.351199999999999</v>
      </c>
      <c r="G10" s="36">
        <f>fig_tbldata!M8</f>
        <v>12.5787</v>
      </c>
    </row>
    <row r="11" spans="1:13" s="32" customFormat="1" ht="12.75" customHeight="1" x14ac:dyDescent="0.2">
      <c r="A11" s="41">
        <v>2016</v>
      </c>
      <c r="B11" s="42">
        <f>IF(fig_tbldata!B11="*",CONCATENATE(FIXED(fig_tbldata!C9,2),"*"),fig_tbldata!C9)</f>
        <v>13.434900000000001</v>
      </c>
      <c r="C11" s="43">
        <f>IF(fig_tbldata!D11="*",CONCATENATE(FIXED(fig_tbldata!E9,2),"*"),fig_tbldata!E9)</f>
        <v>8.5579000000000001</v>
      </c>
      <c r="D11" s="43">
        <f>IF(fig_tbldata!F11="*",CONCATENATE(FIXED(fig_tbldata!G9,2),"*"),fig_tbldata!G9)</f>
        <v>26.216000000000001</v>
      </c>
      <c r="E11" s="43">
        <f>IF(fig_tbldata!H11="*",CONCATENATE(FIXED(fig_tbldata!I9,2),"*"),fig_tbldata!I9)</f>
        <v>34.143099999999997</v>
      </c>
      <c r="F11" s="43">
        <f>IF(fig_tbldata!J11="*",CONCATENATE(FIXED(fig_tbldata!K9,2),"*"),fig_tbldata!K9)</f>
        <v>17.777999999999999</v>
      </c>
      <c r="G11" s="43">
        <f>IF(fig_tbldata!L11="*",CONCATENATE(FIXED(fig_tbldata!M9,2),"*"),fig_tbldata!M9)</f>
        <v>9.2095000000000002</v>
      </c>
    </row>
    <row r="12" spans="1:13" s="70" customFormat="1" ht="11.25" customHeight="1" x14ac:dyDescent="0.25">
      <c r="A12" s="81" t="s">
        <v>57</v>
      </c>
      <c r="B12" s="81"/>
      <c r="C12" s="81"/>
      <c r="D12" s="81"/>
      <c r="E12" s="81"/>
      <c r="F12" s="81"/>
      <c r="G12" s="81"/>
      <c r="H12" s="69"/>
      <c r="I12" s="69"/>
      <c r="J12" s="69"/>
      <c r="K12" s="69"/>
      <c r="L12" s="69"/>
      <c r="M12" s="69"/>
    </row>
    <row r="13" spans="1:13" s="70" customFormat="1" ht="11.25" customHeight="1" x14ac:dyDescent="0.25">
      <c r="A13" s="72" t="s">
        <v>65</v>
      </c>
      <c r="B13" s="72"/>
      <c r="C13" s="72"/>
      <c r="D13" s="72"/>
      <c r="E13" s="72"/>
      <c r="F13" s="72"/>
      <c r="G13" s="72"/>
      <c r="H13" s="71"/>
      <c r="I13" s="71"/>
      <c r="J13" s="71"/>
      <c r="K13" s="71"/>
      <c r="L13" s="71"/>
      <c r="M13" s="71"/>
    </row>
  </sheetData>
  <mergeCells count="7">
    <mergeCell ref="A13:G13"/>
    <mergeCell ref="A1:G1"/>
    <mergeCell ref="A2:G2"/>
    <mergeCell ref="A3:G3"/>
    <mergeCell ref="A4:A5"/>
    <mergeCell ref="B4:G4"/>
    <mergeCell ref="A12:G12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31A456E8-36F1-4D04-9976-0A04A9821AE0}">
            <xm:f>tbl_sig!$C3=1</xm:f>
            <x14:dxf>
              <font>
                <b/>
                <i val="0"/>
              </font>
            </x14:dxf>
          </x14:cfRule>
          <xm:sqref>C6:C11</xm:sqref>
        </x14:conditionalFormatting>
        <x14:conditionalFormatting xmlns:xm="http://schemas.microsoft.com/office/excel/2006/main">
          <x14:cfRule type="expression" priority="1" id="{9D6791D4-3C2B-4776-A9FE-CEDFC92C96C1}">
            <xm:f>tbl_sig!$B3=1</xm:f>
            <x14:dxf>
              <font>
                <b/>
                <i val="0"/>
              </font>
            </x14:dxf>
          </x14:cfRule>
          <xm:sqref>B6:B11</xm:sqref>
        </x14:conditionalFormatting>
        <x14:conditionalFormatting xmlns:xm="http://schemas.microsoft.com/office/excel/2006/main">
          <x14:cfRule type="expression" priority="3" id="{8C2CC4D6-ED98-4061-9B48-E28BF484752B}">
            <xm:f>tbl_sig!$D3=1</xm:f>
            <x14:dxf>
              <font>
                <b/>
                <i val="0"/>
              </font>
            </x14:dxf>
          </x14:cfRule>
          <xm:sqref>D6:D11</xm:sqref>
        </x14:conditionalFormatting>
        <x14:conditionalFormatting xmlns:xm="http://schemas.microsoft.com/office/excel/2006/main">
          <x14:cfRule type="expression" priority="4" id="{331943C6-F3C9-468F-9C34-B3BD0D3E139E}">
            <xm:f>tbl_sig!$E3=1</xm:f>
            <x14:dxf>
              <font>
                <b/>
                <i val="0"/>
              </font>
            </x14:dxf>
          </x14:cfRule>
          <xm:sqref>E6:E11</xm:sqref>
        </x14:conditionalFormatting>
        <x14:conditionalFormatting xmlns:xm="http://schemas.microsoft.com/office/excel/2006/main">
          <x14:cfRule type="expression" priority="5" id="{723887D2-6E53-4C42-8467-ADABAF9CA30C}">
            <xm:f>tbl_sig!$F3=1</xm:f>
            <x14:dxf>
              <font>
                <b/>
                <i val="0"/>
              </font>
            </x14:dxf>
          </x14:cfRule>
          <xm:sqref>F6:F11</xm:sqref>
        </x14:conditionalFormatting>
        <x14:conditionalFormatting xmlns:xm="http://schemas.microsoft.com/office/excel/2006/main">
          <x14:cfRule type="expression" priority="6" id="{444093CA-613E-4A39-9B0E-08CDED48D673}">
            <xm:f>tbl_sig!$G3=1</xm:f>
            <x14:dxf>
              <font>
                <b/>
                <i val="0"/>
              </font>
            </x14:dxf>
          </x14:cfRule>
          <xm:sqref>G6:G11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M17"/>
  <sheetViews>
    <sheetView showGridLines="0" workbookViewId="0">
      <selection activeCell="A2" sqref="A2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5" style="3" customWidth="1"/>
    <col min="14" max="16384" width="9.140625" style="3"/>
  </cols>
  <sheetData>
    <row r="1" spans="1:13" s="26" customFormat="1" ht="12" x14ac:dyDescent="0.15">
      <c r="A1" s="87" t="s">
        <v>66</v>
      </c>
      <c r="B1" s="87"/>
      <c r="C1" s="87"/>
      <c r="D1" s="87"/>
      <c r="E1" s="87"/>
      <c r="F1" s="87"/>
      <c r="G1" s="87"/>
    </row>
    <row r="2" spans="1:13" s="26" customFormat="1" ht="11.25" x14ac:dyDescent="0.2">
      <c r="A2" s="56" t="s">
        <v>44</v>
      </c>
      <c r="B2" s="56"/>
      <c r="C2" s="56"/>
      <c r="D2" s="56"/>
      <c r="E2" s="56"/>
      <c r="F2" s="56"/>
      <c r="G2" s="56"/>
    </row>
    <row r="3" spans="1:13" ht="7.5" customHeight="1" x14ac:dyDescent="0.25">
      <c r="A3" s="57"/>
      <c r="B3" s="57"/>
      <c r="C3" s="57"/>
      <c r="D3" s="57"/>
      <c r="E3" s="57"/>
      <c r="F3" s="57"/>
      <c r="G3" s="57"/>
    </row>
    <row r="4" spans="1:13" ht="16.5" customHeight="1" x14ac:dyDescent="0.25">
      <c r="A4" s="84" t="s">
        <v>15</v>
      </c>
      <c r="B4" s="82" t="s">
        <v>9</v>
      </c>
      <c r="C4" s="82"/>
      <c r="D4" s="82"/>
      <c r="E4" s="82"/>
      <c r="F4" s="82"/>
      <c r="G4" s="83"/>
    </row>
    <row r="5" spans="1:13" ht="16.5" customHeight="1" x14ac:dyDescent="0.25">
      <c r="A5" s="85"/>
      <c r="B5" s="58">
        <v>2011</v>
      </c>
      <c r="C5" s="58">
        <v>2012</v>
      </c>
      <c r="D5" s="58">
        <v>2013</v>
      </c>
      <c r="E5" s="58">
        <v>2014</v>
      </c>
      <c r="F5" s="58">
        <v>2015</v>
      </c>
      <c r="G5" s="59">
        <v>2016</v>
      </c>
    </row>
    <row r="6" spans="1:13" ht="35.1" customHeight="1" x14ac:dyDescent="0.25">
      <c r="A6" s="60" t="s">
        <v>2</v>
      </c>
      <c r="B6" s="61" t="str">
        <f>CONCATENATE(tbl_data_relrt!B4, CHAR(10), "(",tbl_data_relrt!C4,", ",tbl_data_relrt!D4,")")</f>
        <v>1.10
(0.99, 1.22)</v>
      </c>
      <c r="C6" s="61" t="str">
        <f>CONCATENATE(tbl_data_relrt!E4,CHAR(10),"(",tbl_data_relrt!F4,", ",tbl_data_relrt!G4,")")</f>
        <v>1.04
(0.94, 1.16)</v>
      </c>
      <c r="D6" s="61" t="str">
        <f>CONCATENATE(tbl_data_relrt!H4, CHAR(10), "(",tbl_data_relrt!I4,", ",tbl_data_relrt!J4,")")</f>
        <v>1.10
(0.99, 1.22)</v>
      </c>
      <c r="E6" s="61" t="str">
        <f>CONCATENATE(tbl_data_relrt!K4, CHAR(10), "(",tbl_data_relrt!L4,", ",tbl_data_relrt!M4,")")</f>
        <v>1.06
(0.96, 1.18)</v>
      </c>
      <c r="F6" s="61" t="str">
        <f>CONCATENATE(tbl_data_relrt!N4,CHAR(10),  "(",tbl_data_relrt!O4,", ",tbl_data_relrt!P4,")")</f>
        <v>1.10
(0.99, 1.22)</v>
      </c>
      <c r="G6" s="62" t="str">
        <f>CONCATENATE(tbl_data_relrt!Q4, CHAR(10), "(",tbl_data_relrt!R4,", ",tbl_data_relrt!S4,")")</f>
        <v>1.04
(0.94, 1.15)</v>
      </c>
    </row>
    <row r="7" spans="1:13" ht="35.1" customHeight="1" x14ac:dyDescent="0.25">
      <c r="A7" s="63" t="s">
        <v>16</v>
      </c>
      <c r="B7" s="64" t="str">
        <f>CONCATENATE(tbl_data_relrt!B5, CHAR(10), "(",tbl_data_relrt!C5,", ",tbl_data_relrt!D5,")")</f>
        <v>0.98
(0.88, 1.09)</v>
      </c>
      <c r="C7" s="64" t="str">
        <f>CONCATENATE(tbl_data_relrt!E5, CHAR(10), "(",tbl_data_relrt!F5,", ",tbl_data_relrt!G5,")")</f>
        <v>1.05
(0.94, 1.16)</v>
      </c>
      <c r="D7" s="64" t="str">
        <f>CONCATENATE(tbl_data_relrt!H5, CHAR(10), "(",tbl_data_relrt!I5,", ",tbl_data_relrt!J5,")")</f>
        <v>1.04
(0.93, 1.15)</v>
      </c>
      <c r="E7" s="64" t="str">
        <f>CONCATENATE(tbl_data_relrt!K5, CHAR(10), "(",tbl_data_relrt!L5,", ",tbl_data_relrt!M5,")")</f>
        <v>1.01
(0.91, 1.12)</v>
      </c>
      <c r="F7" s="64" t="str">
        <f>CONCATENATE(tbl_data_relrt!N5, CHAR(10), "(",tbl_data_relrt!O5,", ",tbl_data_relrt!P5,")")</f>
        <v>1.04
(0.93, 1.15)</v>
      </c>
      <c r="G7" s="65" t="str">
        <f>CONCATENATE(tbl_data_relrt!Q5, CHAR(10), "(",tbl_data_relrt!R5,", ",tbl_data_relrt!S5,")")</f>
        <v>0.99
(0.90, 1.10)</v>
      </c>
    </row>
    <row r="8" spans="1:13" ht="35.1" customHeight="1" x14ac:dyDescent="0.25">
      <c r="A8" s="66" t="s">
        <v>1</v>
      </c>
      <c r="B8" s="67" t="str">
        <f>CONCATENATE(tbl_data_relrt!B6,CHAR(10),  "(",tbl_data_relrt!C6,", ",tbl_data_relrt!D6,")")</f>
        <v>1.17
(1.05, 1.30)</v>
      </c>
      <c r="C8" s="67" t="str">
        <f>CONCATENATE(tbl_data_relrt!E6,CHAR(10),  "(",tbl_data_relrt!F6,", ",tbl_data_relrt!G6,")")</f>
        <v>1.05
(0.94, 1.16)</v>
      </c>
      <c r="D8" s="67" t="str">
        <f>CONCATENATE(tbl_data_relrt!H6,CHAR(10),  "(",tbl_data_relrt!I6,", ",tbl_data_relrt!J6,")")</f>
        <v>1.10
(0.99, 1.22)</v>
      </c>
      <c r="E8" s="67" t="str">
        <f>CONCATENATE(tbl_data_relrt!K6, CHAR(10), "(",tbl_data_relrt!L6,", ",tbl_data_relrt!M6,")")</f>
        <v>1.11
(1.00, 1.23)</v>
      </c>
      <c r="F8" s="67" t="str">
        <f>CONCATENATE(tbl_data_relrt!N6, CHAR(10), "(",tbl_data_relrt!O6,", ",tbl_data_relrt!P6,")")</f>
        <v>0.97
(0.87, 1.08)</v>
      </c>
      <c r="G8" s="68" t="str">
        <f>CONCATENATE(tbl_data_relrt!Q6, CHAR(10), "(",tbl_data_relrt!R6,", ",tbl_data_relrt!S6,")")</f>
        <v>1.16
(1.04, 1.28)</v>
      </c>
      <c r="M8" s="20"/>
    </row>
    <row r="9" spans="1:13" ht="35.1" customHeight="1" x14ac:dyDescent="0.25">
      <c r="A9" s="63" t="s">
        <v>11</v>
      </c>
      <c r="B9" s="64" t="str">
        <f>CONCATENATE(tbl_data_relrt!B7, CHAR(10), "(",tbl_data_relrt!C7,", ",tbl_data_relrt!D7,")")</f>
        <v>1.16
(1.04, 1.28)</v>
      </c>
      <c r="C9" s="64" t="str">
        <f>CONCATENATE(tbl_data_relrt!E7,CHAR(10),  "(",tbl_data_relrt!F7,", ",tbl_data_relrt!G7,")")</f>
        <v>1.03
(0.93, 1.14)</v>
      </c>
      <c r="D9" s="64" t="str">
        <f>CONCATENATE(tbl_data_relrt!H7, CHAR(10), "(",tbl_data_relrt!I7,", ",tbl_data_relrt!J7,")")</f>
        <v>0.99
(0.89, 1.10)</v>
      </c>
      <c r="E9" s="64" t="str">
        <f>CONCATENATE(tbl_data_relrt!K7, CHAR(10), "(",tbl_data_relrt!L7,", ",tbl_data_relrt!M7,")")</f>
        <v>1.06
(0.95, 1.18)</v>
      </c>
      <c r="F9" s="64" t="str">
        <f>CONCATENATE(tbl_data_relrt!N7, CHAR(10), "(",tbl_data_relrt!O7,", ",tbl_data_relrt!P7,")")</f>
        <v>1.06
(0.96, 1.18)</v>
      </c>
      <c r="G9" s="65" t="str">
        <f>CONCATENATE(tbl_data_relrt!Q7, CHAR(10), "(",tbl_data_relrt!R7,", ",tbl_data_relrt!S7,")")</f>
        <v>1.23
(1.11, 1.36)</v>
      </c>
    </row>
    <row r="10" spans="1:13" ht="34.5" customHeight="1" x14ac:dyDescent="0.25">
      <c r="A10" s="66" t="s">
        <v>10</v>
      </c>
      <c r="B10" s="67" t="str">
        <f>CONCATENATE(tbl_data_relrt!B8, CHAR(10), "(",tbl_data_relrt!C8,", ",tbl_data_relrt!D8,")")</f>
        <v>1.00
(0.90, 1.11)</v>
      </c>
      <c r="C10" s="67" t="str">
        <f>CONCATENATE(tbl_data_relrt!E8, CHAR(10), "(",tbl_data_relrt!F8,", ",tbl_data_relrt!G8,")")</f>
        <v>1.06
(0.95, 1.18)</v>
      </c>
      <c r="D10" s="67" t="str">
        <f>CONCATENATE(tbl_data_relrt!H8,CHAR(10),  "(",tbl_data_relrt!I8,", ",tbl_data_relrt!J8,")")</f>
        <v>0.98
(0.88, 1.09)</v>
      </c>
      <c r="E10" s="67" t="str">
        <f>CONCATENATE(tbl_data_relrt!K8, CHAR(10), "(",tbl_data_relrt!L8,", ",tbl_data_relrt!M8,")")</f>
        <v>1.16
(1.04, 1.29)</v>
      </c>
      <c r="F10" s="67" t="str">
        <f>CONCATENATE(tbl_data_relrt!N8, CHAR(10), "(",tbl_data_relrt!O8,", ",tbl_data_relrt!P8,")")</f>
        <v>1.11
(1.00, 1.24)</v>
      </c>
      <c r="G10" s="68" t="str">
        <f>CONCATENATE(tbl_data_relrt!Q8, CHAR(10), "(",tbl_data_relrt!R8,", ",tbl_data_relrt!S8,")")</f>
        <v>1.08
(0.97, 1.20)</v>
      </c>
    </row>
    <row r="11" spans="1:13" x14ac:dyDescent="0.25">
      <c r="A11" s="86" t="s">
        <v>57</v>
      </c>
      <c r="B11" s="86"/>
      <c r="C11" s="86"/>
      <c r="D11" s="86"/>
      <c r="E11" s="86"/>
      <c r="F11" s="86"/>
      <c r="G11" s="86"/>
    </row>
    <row r="17" spans="13:13" x14ac:dyDescent="0.25">
      <c r="M17" s="21"/>
    </row>
  </sheetData>
  <mergeCells count="4">
    <mergeCell ref="B4:G4"/>
    <mergeCell ref="A4:A5"/>
    <mergeCell ref="A11:G11"/>
    <mergeCell ref="A1:G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tbl_sig_relrt!B6=1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12"/>
  <sheetViews>
    <sheetView workbookViewId="0">
      <selection activeCell="B12" sqref="B12"/>
    </sheetView>
  </sheetViews>
  <sheetFormatPr defaultColWidth="9.140625" defaultRowHeight="15" x14ac:dyDescent="0.25"/>
  <cols>
    <col min="1" max="1" width="11.7109375" style="3" bestFit="1" customWidth="1"/>
    <col min="2" max="2" width="9.140625" style="3"/>
    <col min="3" max="3" width="9.140625" style="50"/>
    <col min="4" max="4" width="9.140625" style="3"/>
    <col min="5" max="5" width="9.140625" style="50"/>
    <col min="6" max="6" width="9.140625" style="3"/>
    <col min="7" max="7" width="9.140625" style="50"/>
    <col min="8" max="8" width="9.140625" style="3"/>
    <col min="9" max="9" width="9.140625" style="50"/>
    <col min="10" max="10" width="9.140625" style="3"/>
    <col min="11" max="11" width="9.140625" style="50"/>
    <col min="12" max="12" width="9.140625" style="3"/>
    <col min="13" max="13" width="9.140625" style="50"/>
    <col min="14" max="16384" width="9.140625" style="3"/>
  </cols>
  <sheetData>
    <row r="2" spans="1:14" s="46" customFormat="1" ht="60" x14ac:dyDescent="0.25">
      <c r="B2" s="46" t="s">
        <v>2</v>
      </c>
      <c r="C2" s="47"/>
      <c r="D2" s="46" t="s">
        <v>16</v>
      </c>
      <c r="E2" s="47"/>
      <c r="F2" s="46" t="s">
        <v>1</v>
      </c>
      <c r="G2" s="47"/>
      <c r="H2" s="46" t="s">
        <v>11</v>
      </c>
      <c r="I2" s="47"/>
      <c r="J2" s="46" t="s">
        <v>10</v>
      </c>
      <c r="K2" s="47"/>
      <c r="L2" s="46" t="s">
        <v>0</v>
      </c>
      <c r="M2" s="47"/>
      <c r="N2" s="46" t="s">
        <v>58</v>
      </c>
    </row>
    <row r="3" spans="1:14" s="11" customFormat="1" x14ac:dyDescent="0.25">
      <c r="C3" s="48" t="s">
        <v>59</v>
      </c>
      <c r="E3" s="48" t="s">
        <v>59</v>
      </c>
      <c r="G3" s="48" t="s">
        <v>59</v>
      </c>
      <c r="I3" s="48" t="s">
        <v>59</v>
      </c>
      <c r="K3" s="48" t="s">
        <v>59</v>
      </c>
      <c r="M3" s="48" t="s">
        <v>59</v>
      </c>
    </row>
    <row r="4" spans="1:14" x14ac:dyDescent="0.25">
      <c r="A4" s="11">
        <v>2011</v>
      </c>
      <c r="B4" s="49"/>
      <c r="C4" s="50">
        <f>orig_data!M7</f>
        <v>20.4314</v>
      </c>
      <c r="D4" s="49"/>
      <c r="E4" s="50">
        <f>orig_data!M13</f>
        <v>7.0190999999999999</v>
      </c>
      <c r="F4" s="49"/>
      <c r="G4" s="50">
        <f>orig_data!M19</f>
        <v>28.017199999999999</v>
      </c>
      <c r="H4" s="49"/>
      <c r="I4" s="50">
        <f>orig_data!M25</f>
        <v>26.377199999999998</v>
      </c>
      <c r="J4" s="49"/>
      <c r="K4" s="50">
        <f>orig_data!M31</f>
        <v>9.0635999999999992</v>
      </c>
      <c r="L4" s="49"/>
      <c r="M4" s="50">
        <f>orig_data!M37</f>
        <v>9.3263999999999996</v>
      </c>
      <c r="N4" s="3">
        <v>0</v>
      </c>
    </row>
    <row r="5" spans="1:14" x14ac:dyDescent="0.25">
      <c r="A5" s="11">
        <v>2012</v>
      </c>
      <c r="B5" s="49"/>
      <c r="C5" s="50">
        <f>orig_data!M8</f>
        <v>9.4473000000000003</v>
      </c>
      <c r="D5" s="49"/>
      <c r="E5" s="50">
        <f>orig_data!M14</f>
        <v>10.0303</v>
      </c>
      <c r="F5" s="49"/>
      <c r="G5" s="50">
        <f>orig_data!M20</f>
        <v>10.1648</v>
      </c>
      <c r="H5" s="49"/>
      <c r="I5" s="50">
        <f>orig_data!M26</f>
        <v>8.2036999999999995</v>
      </c>
      <c r="J5" s="49"/>
      <c r="K5" s="50">
        <f>orig_data!M32</f>
        <v>11.6227</v>
      </c>
      <c r="L5" s="49"/>
      <c r="M5" s="50">
        <f>orig_data!M38</f>
        <v>5.0186000000000002</v>
      </c>
      <c r="N5" s="3">
        <v>0</v>
      </c>
    </row>
    <row r="6" spans="1:14" x14ac:dyDescent="0.25">
      <c r="A6" s="11">
        <v>2013</v>
      </c>
      <c r="B6" s="49"/>
      <c r="C6" s="50">
        <f>orig_data!M9</f>
        <v>12.7608</v>
      </c>
      <c r="D6" s="49"/>
      <c r="E6" s="50">
        <f>orig_data!M15</f>
        <v>6.5884</v>
      </c>
      <c r="F6" s="49"/>
      <c r="G6" s="50">
        <f>orig_data!M21</f>
        <v>13.112299999999999</v>
      </c>
      <c r="H6" s="49"/>
      <c r="I6" s="50">
        <f>orig_data!M27</f>
        <v>1.5714999999999999</v>
      </c>
      <c r="J6" s="49"/>
      <c r="K6" s="50">
        <f>orig_data!M33</f>
        <v>1.077</v>
      </c>
      <c r="L6" s="49"/>
      <c r="M6" s="50">
        <f>orig_data!M39</f>
        <v>2.8182</v>
      </c>
      <c r="N6" s="3">
        <v>0</v>
      </c>
    </row>
    <row r="7" spans="1:14" x14ac:dyDescent="0.25">
      <c r="A7" s="11">
        <v>2014</v>
      </c>
      <c r="B7" s="49"/>
      <c r="C7" s="50">
        <f>orig_data!M10</f>
        <v>12.7233</v>
      </c>
      <c r="D7" s="49"/>
      <c r="E7" s="50">
        <f>orig_data!M16</f>
        <v>7.1978999999999997</v>
      </c>
      <c r="F7" s="49"/>
      <c r="G7" s="50">
        <f>orig_data!M22</f>
        <v>18.011299999999999</v>
      </c>
      <c r="H7" s="49"/>
      <c r="I7" s="50">
        <f>orig_data!M28</f>
        <v>12.510899999999999</v>
      </c>
      <c r="J7" s="49"/>
      <c r="K7" s="50">
        <f>orig_data!M34</f>
        <v>23.192499999999999</v>
      </c>
      <c r="L7" s="49"/>
      <c r="M7" s="50">
        <f>orig_data!M40</f>
        <v>6.2252000000000001</v>
      </c>
      <c r="N7" s="3">
        <v>0</v>
      </c>
    </row>
    <row r="8" spans="1:14" x14ac:dyDescent="0.25">
      <c r="A8" s="11">
        <v>2015</v>
      </c>
      <c r="B8" s="49"/>
      <c r="C8" s="50">
        <f>orig_data!M11</f>
        <v>23.315100000000001</v>
      </c>
      <c r="D8" s="49"/>
      <c r="E8" s="50">
        <f>orig_data!M17</f>
        <v>16.700900000000001</v>
      </c>
      <c r="F8" s="49"/>
      <c r="G8" s="50">
        <f>orig_data!M23</f>
        <v>9.3427000000000007</v>
      </c>
      <c r="H8" s="49"/>
      <c r="I8" s="50">
        <f>orig_data!M29</f>
        <v>19.5929</v>
      </c>
      <c r="J8" s="49"/>
      <c r="K8" s="50">
        <f>orig_data!M35</f>
        <v>25.351199999999999</v>
      </c>
      <c r="L8" s="49"/>
      <c r="M8" s="50">
        <f>orig_data!M41</f>
        <v>12.5787</v>
      </c>
      <c r="N8" s="3">
        <v>0</v>
      </c>
    </row>
    <row r="9" spans="1:14" x14ac:dyDescent="0.25">
      <c r="A9" s="11">
        <v>2016</v>
      </c>
      <c r="B9" s="49"/>
      <c r="C9" s="50">
        <f>orig_data!M12</f>
        <v>13.434900000000001</v>
      </c>
      <c r="D9" s="49"/>
      <c r="E9" s="50">
        <f>orig_data!M18</f>
        <v>8.5579000000000001</v>
      </c>
      <c r="F9" s="49"/>
      <c r="G9" s="50">
        <f>orig_data!M24</f>
        <v>26.216000000000001</v>
      </c>
      <c r="H9" s="49"/>
      <c r="I9" s="50">
        <f>orig_data!M30</f>
        <v>34.143099999999997</v>
      </c>
      <c r="J9" s="49"/>
      <c r="K9" s="50">
        <f>orig_data!M36</f>
        <v>17.777999999999999</v>
      </c>
      <c r="L9" s="49"/>
      <c r="M9" s="50">
        <f>orig_data!M42</f>
        <v>9.2095000000000002</v>
      </c>
      <c r="N9" s="3">
        <v>0</v>
      </c>
    </row>
    <row r="10" spans="1:14" x14ac:dyDescent="0.25">
      <c r="A10" s="11" t="s">
        <v>60</v>
      </c>
      <c r="B10" s="3">
        <f>orig_data!$H$68</f>
        <v>0.26540000000000002</v>
      </c>
      <c r="D10" s="3">
        <f>orig_data!$H$69</f>
        <v>0.78879999999999995</v>
      </c>
      <c r="F10" s="3">
        <f>orig_data!$H$70</f>
        <v>0.7913</v>
      </c>
      <c r="H10" s="3">
        <f>orig_data!$H$71</f>
        <v>0.27</v>
      </c>
      <c r="J10" s="3">
        <f>orig_data!$H$72</f>
        <v>0.16619999999999999</v>
      </c>
      <c r="L10" s="3">
        <f>orig_data!$H$73</f>
        <v>0.98399999999999999</v>
      </c>
    </row>
    <row r="11" spans="1:14" x14ac:dyDescent="0.25">
      <c r="A11" s="11" t="s">
        <v>61</v>
      </c>
      <c r="B11" s="3" t="str">
        <f>IF(OR(B10="&lt;.0001",B10&lt;0.05),"*","")</f>
        <v/>
      </c>
      <c r="D11" s="3" t="str">
        <f>IF(OR(D10="&lt;.0001",D10&lt;0.05),"*","")</f>
        <v/>
      </c>
      <c r="F11" s="3" t="str">
        <f>IF(OR(F10="&lt;.0001",F10&lt;0.05),"*","")</f>
        <v/>
      </c>
      <c r="H11" s="3" t="str">
        <f>IF(OR(H10="&lt;.0001",H10&lt;0.05),"*","")</f>
        <v/>
      </c>
      <c r="J11" s="3" t="str">
        <f>IF(OR(J10="&lt;.0001",J10&lt;0.05),"*","")</f>
        <v/>
      </c>
      <c r="L11" s="3" t="str">
        <f>IF(OR(L10="&lt;.0001",L10&lt;0.05),"*","")</f>
        <v/>
      </c>
    </row>
    <row r="12" spans="1:14" s="20" customFormat="1" ht="60" x14ac:dyDescent="0.25">
      <c r="A12" s="46" t="s">
        <v>62</v>
      </c>
      <c r="B12" s="20" t="str">
        <f>IF(B11="*",CONCATENATE(B2,B11),B2)</f>
        <v>Southern Health-Santé Sud</v>
      </c>
      <c r="C12" s="51"/>
      <c r="D12" s="20" t="str">
        <f>IF(D11="*",CONCATENATE(D2,D11),D2)</f>
        <v>Winnipeg RHA</v>
      </c>
      <c r="E12" s="51"/>
      <c r="F12" s="20" t="str">
        <f>IF(F11="*",CONCATENATE(F2,F11),F2)</f>
        <v>Prairie Mountain Health</v>
      </c>
      <c r="G12" s="51"/>
      <c r="H12" s="20" t="str">
        <f>IF(H11="*",CONCATENATE(H2,H11),H2)</f>
        <v>Interlake-Eastern RHA</v>
      </c>
      <c r="I12" s="51"/>
      <c r="J12" s="20" t="str">
        <f>IF(J11="*",CONCATENATE(J2,J11),J2)</f>
        <v>Northern Health Region</v>
      </c>
      <c r="K12" s="51"/>
      <c r="L12" s="20" t="str">
        <f>IF(L11="*",CONCATENATE(L2,L11),L2)</f>
        <v>Manitoba</v>
      </c>
      <c r="M12" s="5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8"/>
  <sheetViews>
    <sheetView workbookViewId="0">
      <selection activeCell="G8" sqref="G8"/>
    </sheetView>
  </sheetViews>
  <sheetFormatPr defaultColWidth="9.140625" defaultRowHeight="15" x14ac:dyDescent="0.25"/>
  <cols>
    <col min="1" max="16384" width="9.140625" style="3"/>
  </cols>
  <sheetData>
    <row r="2" spans="1:7" s="20" customFormat="1" ht="60" x14ac:dyDescent="0.25">
      <c r="A2" s="52"/>
      <c r="B2" s="52" t="s">
        <v>2</v>
      </c>
      <c r="C2" s="52" t="s">
        <v>16</v>
      </c>
      <c r="D2" s="52" t="s">
        <v>1</v>
      </c>
      <c r="E2" s="52" t="s">
        <v>11</v>
      </c>
      <c r="F2" s="52" t="s">
        <v>10</v>
      </c>
      <c r="G2" s="52" t="s">
        <v>0</v>
      </c>
    </row>
    <row r="3" spans="1:7" x14ac:dyDescent="0.25">
      <c r="A3" s="53">
        <v>2011</v>
      </c>
      <c r="B3" s="53">
        <f>orig_data!L7</f>
        <v>0</v>
      </c>
      <c r="C3" s="53">
        <f>orig_data!L13</f>
        <v>0</v>
      </c>
      <c r="D3" s="53">
        <f>orig_data!L19</f>
        <v>1</v>
      </c>
      <c r="E3" s="53">
        <f>orig_data!L25</f>
        <v>1</v>
      </c>
      <c r="F3" s="53">
        <f>orig_data!L31</f>
        <v>0</v>
      </c>
      <c r="G3" s="53">
        <f>orig_data!L37</f>
        <v>0</v>
      </c>
    </row>
    <row r="4" spans="1:7" x14ac:dyDescent="0.25">
      <c r="A4" s="53">
        <v>2012</v>
      </c>
      <c r="B4" s="53">
        <f>orig_data!L8</f>
        <v>0</v>
      </c>
      <c r="C4" s="53">
        <f>orig_data!L14</f>
        <v>0</v>
      </c>
      <c r="D4" s="53">
        <f>orig_data!L20</f>
        <v>0</v>
      </c>
      <c r="E4" s="53">
        <f>orig_data!L26</f>
        <v>0</v>
      </c>
      <c r="F4" s="53">
        <f>orig_data!L32</f>
        <v>0</v>
      </c>
      <c r="G4" s="53">
        <f>orig_data!L38</f>
        <v>0</v>
      </c>
    </row>
    <row r="5" spans="1:7" x14ac:dyDescent="0.25">
      <c r="A5" s="53">
        <v>2013</v>
      </c>
      <c r="B5" s="53">
        <f>orig_data!L9</f>
        <v>0</v>
      </c>
      <c r="C5" s="53">
        <f>orig_data!L15</f>
        <v>0</v>
      </c>
      <c r="D5" s="53">
        <f>orig_data!L21</f>
        <v>0</v>
      </c>
      <c r="E5" s="53">
        <f>orig_data!L27</f>
        <v>0</v>
      </c>
      <c r="F5" s="53">
        <f>orig_data!L33</f>
        <v>0</v>
      </c>
      <c r="G5" s="53">
        <f>orig_data!L39</f>
        <v>0</v>
      </c>
    </row>
    <row r="6" spans="1:7" x14ac:dyDescent="0.25">
      <c r="A6" s="53">
        <v>2014</v>
      </c>
      <c r="B6" s="53">
        <f>orig_data!L10</f>
        <v>0</v>
      </c>
      <c r="C6" s="53">
        <f>orig_data!L16</f>
        <v>0</v>
      </c>
      <c r="D6" s="53">
        <f>orig_data!L22</f>
        <v>0</v>
      </c>
      <c r="E6" s="53">
        <f>orig_data!L28</f>
        <v>0</v>
      </c>
      <c r="F6" s="53">
        <f>orig_data!L34</f>
        <v>1</v>
      </c>
      <c r="G6" s="53">
        <f>orig_data!L40</f>
        <v>0</v>
      </c>
    </row>
    <row r="7" spans="1:7" x14ac:dyDescent="0.25">
      <c r="A7" s="53">
        <v>2015</v>
      </c>
      <c r="B7" s="53">
        <f>orig_data!L11</f>
        <v>0</v>
      </c>
      <c r="C7" s="53">
        <f>orig_data!L17</f>
        <v>0</v>
      </c>
      <c r="D7" s="53">
        <f>orig_data!L23</f>
        <v>0</v>
      </c>
      <c r="E7" s="53">
        <f>orig_data!L29</f>
        <v>0</v>
      </c>
      <c r="F7" s="53">
        <f>orig_data!L35</f>
        <v>0</v>
      </c>
      <c r="G7" s="53">
        <f>orig_data!L41</f>
        <v>0</v>
      </c>
    </row>
    <row r="8" spans="1:7" x14ac:dyDescent="0.25">
      <c r="A8" s="53">
        <v>2016</v>
      </c>
      <c r="B8" s="53">
        <f>orig_data!L12</f>
        <v>0</v>
      </c>
      <c r="C8" s="53">
        <f>orig_data!L18</f>
        <v>0</v>
      </c>
      <c r="D8" s="53">
        <f>orig_data!L24</f>
        <v>1</v>
      </c>
      <c r="E8" s="53">
        <f>orig_data!L30</f>
        <v>1</v>
      </c>
      <c r="F8" s="53">
        <f>orig_data!L36</f>
        <v>0</v>
      </c>
      <c r="G8" s="53">
        <f>orig_data!L42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1"/>
  <sheetViews>
    <sheetView workbookViewId="0">
      <selection activeCell="M24" sqref="M24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14</v>
      </c>
      <c r="B1" s="14" t="s">
        <v>51</v>
      </c>
    </row>
    <row r="2" spans="1:16" s="3" customFormat="1" x14ac:dyDescent="0.25">
      <c r="A2" s="3" t="s">
        <v>13</v>
      </c>
      <c r="B2" s="13">
        <v>43613</v>
      </c>
    </row>
    <row r="3" spans="1:16" s="3" customFormat="1" x14ac:dyDescent="0.25"/>
    <row r="4" spans="1:16" x14ac:dyDescent="0.25">
      <c r="A4" s="11" t="s">
        <v>52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3</v>
      </c>
      <c r="B6" s="3" t="s">
        <v>4</v>
      </c>
      <c r="C6" s="3" t="s">
        <v>45</v>
      </c>
      <c r="D6" s="3" t="s">
        <v>46</v>
      </c>
      <c r="E6" s="15" t="s">
        <v>47</v>
      </c>
      <c r="F6" s="3" t="s">
        <v>48</v>
      </c>
      <c r="G6" s="3" t="s">
        <v>49</v>
      </c>
      <c r="H6" s="15" t="s">
        <v>5</v>
      </c>
      <c r="I6" s="15" t="s">
        <v>17</v>
      </c>
      <c r="J6" s="15" t="s">
        <v>18</v>
      </c>
      <c r="K6" s="3" t="s">
        <v>6</v>
      </c>
      <c r="L6" s="15" t="s">
        <v>7</v>
      </c>
      <c r="M6" s="3" t="s">
        <v>53</v>
      </c>
      <c r="N6" s="3"/>
      <c r="O6" s="2"/>
    </row>
    <row r="7" spans="1:16" x14ac:dyDescent="0.25">
      <c r="A7" s="3" t="s">
        <v>19</v>
      </c>
      <c r="B7" s="3">
        <v>2011</v>
      </c>
      <c r="C7" s="3">
        <v>53800</v>
      </c>
      <c r="D7" s="3">
        <v>46548.25</v>
      </c>
      <c r="E7" s="15">
        <v>120.431</v>
      </c>
      <c r="F7" s="3">
        <v>108.44799999999999</v>
      </c>
      <c r="G7" s="3">
        <v>133.739</v>
      </c>
      <c r="H7" s="3">
        <v>1.1015999999999999</v>
      </c>
      <c r="I7" s="3">
        <v>0.99199999999999999</v>
      </c>
      <c r="J7" s="3">
        <v>1.2233000000000001</v>
      </c>
      <c r="K7" s="3">
        <v>7.0400000000000004E-2</v>
      </c>
      <c r="L7" s="15"/>
      <c r="M7" s="3">
        <v>20.4314</v>
      </c>
      <c r="N7" s="3"/>
      <c r="O7" s="2"/>
    </row>
    <row r="8" spans="1:16" x14ac:dyDescent="0.25">
      <c r="A8" s="3" t="s">
        <v>19</v>
      </c>
      <c r="B8" s="3">
        <v>2012</v>
      </c>
      <c r="C8" s="3">
        <v>50042.75</v>
      </c>
      <c r="D8" s="3">
        <v>49423.5</v>
      </c>
      <c r="E8" s="15">
        <v>109.447</v>
      </c>
      <c r="F8" s="3">
        <v>98.551000000000002</v>
      </c>
      <c r="G8" s="3">
        <v>121.548</v>
      </c>
      <c r="H8" s="3">
        <v>1.0422</v>
      </c>
      <c r="I8" s="3">
        <v>0.93840000000000001</v>
      </c>
      <c r="J8" s="3">
        <v>1.1574</v>
      </c>
      <c r="K8" s="3">
        <v>0.44009999999999999</v>
      </c>
      <c r="L8" s="15"/>
      <c r="M8" s="3">
        <v>9.4473000000000003</v>
      </c>
      <c r="N8" s="3"/>
      <c r="O8" s="2"/>
    </row>
    <row r="9" spans="1:16" x14ac:dyDescent="0.25">
      <c r="A9" s="3" t="s">
        <v>19</v>
      </c>
      <c r="B9" s="3">
        <v>2013</v>
      </c>
      <c r="C9" s="3">
        <v>49703</v>
      </c>
      <c r="D9" s="3">
        <v>45168</v>
      </c>
      <c r="E9" s="15">
        <v>112.761</v>
      </c>
      <c r="F9" s="3">
        <v>101.538</v>
      </c>
      <c r="G9" s="3">
        <v>125.224</v>
      </c>
      <c r="H9" s="3">
        <v>1.0967</v>
      </c>
      <c r="I9" s="3">
        <v>0.98750000000000004</v>
      </c>
      <c r="J9" s="3">
        <v>1.2179</v>
      </c>
      <c r="K9" s="3">
        <v>8.4400000000000003E-2</v>
      </c>
      <c r="L9" s="15"/>
      <c r="M9" s="3">
        <v>12.7608</v>
      </c>
      <c r="N9" s="3"/>
      <c r="O9" s="2"/>
    </row>
    <row r="10" spans="1:16" x14ac:dyDescent="0.25">
      <c r="A10" s="3" t="s">
        <v>19</v>
      </c>
      <c r="B10" s="3">
        <v>2014</v>
      </c>
      <c r="C10" s="3">
        <v>48649.5</v>
      </c>
      <c r="D10" s="3">
        <v>45250.5</v>
      </c>
      <c r="E10" s="15">
        <v>112.723</v>
      </c>
      <c r="F10" s="3">
        <v>101.496</v>
      </c>
      <c r="G10" s="3">
        <v>125.19199999999999</v>
      </c>
      <c r="H10" s="3">
        <v>1.0611999999999999</v>
      </c>
      <c r="I10" s="3">
        <v>0.95550000000000002</v>
      </c>
      <c r="J10" s="3">
        <v>1.1786000000000001</v>
      </c>
      <c r="K10" s="3">
        <v>0.26729999999999998</v>
      </c>
      <c r="L10" s="15"/>
      <c r="M10" s="3">
        <v>12.7233</v>
      </c>
      <c r="N10" s="3"/>
      <c r="O10" s="2"/>
    </row>
    <row r="11" spans="1:16" x14ac:dyDescent="0.25">
      <c r="A11" s="3" t="s">
        <v>19</v>
      </c>
      <c r="B11" s="3">
        <v>2015</v>
      </c>
      <c r="C11" s="3">
        <v>52074.5</v>
      </c>
      <c r="D11" s="3">
        <v>46160.25</v>
      </c>
      <c r="E11" s="15">
        <v>123.315</v>
      </c>
      <c r="F11" s="3">
        <v>111.017</v>
      </c>
      <c r="G11" s="3">
        <v>136.976</v>
      </c>
      <c r="H11" s="3">
        <v>1.0953999999999999</v>
      </c>
      <c r="I11" s="3">
        <v>0.98609999999999998</v>
      </c>
      <c r="J11" s="3">
        <v>1.2166999999999999</v>
      </c>
      <c r="K11" s="3">
        <v>8.9300000000000004E-2</v>
      </c>
      <c r="L11" s="15"/>
      <c r="M11" s="3">
        <v>23.315100000000001</v>
      </c>
      <c r="N11" s="3"/>
      <c r="O11" s="2"/>
    </row>
    <row r="12" spans="1:16" x14ac:dyDescent="0.25">
      <c r="A12" s="3" t="s">
        <v>19</v>
      </c>
      <c r="B12" s="3">
        <v>2016</v>
      </c>
      <c r="C12" s="3">
        <v>48315</v>
      </c>
      <c r="D12" s="3">
        <v>43821.5</v>
      </c>
      <c r="E12" s="15">
        <v>113.435</v>
      </c>
      <c r="F12" s="3">
        <v>102.143</v>
      </c>
      <c r="G12" s="3">
        <v>125.97499999999999</v>
      </c>
      <c r="H12" s="3">
        <v>1.0387</v>
      </c>
      <c r="I12" s="3">
        <v>0.93530000000000002</v>
      </c>
      <c r="J12" s="3">
        <v>1.1535</v>
      </c>
      <c r="K12" s="3">
        <v>0.47789999999999999</v>
      </c>
      <c r="L12" s="15"/>
      <c r="M12" s="3">
        <v>13.434900000000001</v>
      </c>
      <c r="N12" s="3"/>
      <c r="O12" s="2"/>
    </row>
    <row r="13" spans="1:16" x14ac:dyDescent="0.25">
      <c r="A13" s="3" t="s">
        <v>20</v>
      </c>
      <c r="B13" s="3">
        <v>2011</v>
      </c>
      <c r="C13" s="3">
        <v>248173.75</v>
      </c>
      <c r="D13" s="3">
        <v>233972.5</v>
      </c>
      <c r="E13" s="15">
        <v>107.01900000000001</v>
      </c>
      <c r="F13" s="3">
        <v>96.412000000000006</v>
      </c>
      <c r="G13" s="3">
        <v>118.79300000000001</v>
      </c>
      <c r="H13" s="3">
        <v>0.97889999999999999</v>
      </c>
      <c r="I13" s="3">
        <v>0.88190000000000002</v>
      </c>
      <c r="J13" s="3">
        <v>1.0866</v>
      </c>
      <c r="K13" s="3">
        <v>0.68879999999999997</v>
      </c>
      <c r="L13" s="15"/>
      <c r="M13" s="3">
        <v>7.0190999999999999</v>
      </c>
      <c r="N13" s="3"/>
      <c r="O13" s="2"/>
    </row>
    <row r="14" spans="1:16" x14ac:dyDescent="0.25">
      <c r="A14" s="3" t="s">
        <v>20</v>
      </c>
      <c r="B14" s="3">
        <v>2012</v>
      </c>
      <c r="C14" s="3">
        <v>249546.75</v>
      </c>
      <c r="D14" s="3">
        <v>225244</v>
      </c>
      <c r="E14" s="15">
        <v>110.03</v>
      </c>
      <c r="F14" s="3">
        <v>99.125</v>
      </c>
      <c r="G14" s="3">
        <v>122.13500000000001</v>
      </c>
      <c r="H14" s="3">
        <v>1.0477000000000001</v>
      </c>
      <c r="I14" s="3">
        <v>0.94389999999999996</v>
      </c>
      <c r="J14" s="3">
        <v>1.163</v>
      </c>
      <c r="K14" s="3">
        <v>0.38129999999999997</v>
      </c>
      <c r="L14" s="15"/>
      <c r="M14" s="3">
        <v>10.0303</v>
      </c>
      <c r="N14" s="3"/>
      <c r="O14" s="2"/>
    </row>
    <row r="15" spans="1:16" x14ac:dyDescent="0.25">
      <c r="A15" s="3" t="s">
        <v>20</v>
      </c>
      <c r="B15" s="3">
        <v>2013</v>
      </c>
      <c r="C15" s="3">
        <v>244368.25</v>
      </c>
      <c r="D15" s="3">
        <v>221839.75</v>
      </c>
      <c r="E15" s="15">
        <v>106.58799999999999</v>
      </c>
      <c r="F15" s="3">
        <v>96.024000000000001</v>
      </c>
      <c r="G15" s="3">
        <v>118.315</v>
      </c>
      <c r="H15" s="3">
        <v>1.0367</v>
      </c>
      <c r="I15" s="3">
        <v>0.93389999999999995</v>
      </c>
      <c r="J15" s="3">
        <v>1.1507000000000001</v>
      </c>
      <c r="K15" s="3">
        <v>0.49890000000000001</v>
      </c>
      <c r="L15" s="15"/>
      <c r="M15" s="3">
        <v>6.5884</v>
      </c>
      <c r="N15" s="3"/>
      <c r="O15" s="2"/>
    </row>
    <row r="16" spans="1:16" x14ac:dyDescent="0.25">
      <c r="A16" s="3" t="s">
        <v>20</v>
      </c>
      <c r="B16" s="3">
        <v>2014</v>
      </c>
      <c r="C16" s="3">
        <v>238093.25</v>
      </c>
      <c r="D16" s="3">
        <v>232139.5</v>
      </c>
      <c r="E16" s="15">
        <v>107.19799999999999</v>
      </c>
      <c r="F16" s="3">
        <v>96.572000000000003</v>
      </c>
      <c r="G16" s="3">
        <v>118.992</v>
      </c>
      <c r="H16" s="3">
        <v>1.0092000000000001</v>
      </c>
      <c r="I16" s="3">
        <v>0.90910000000000002</v>
      </c>
      <c r="J16" s="3">
        <v>1.1202000000000001</v>
      </c>
      <c r="K16" s="3">
        <v>0.86409999999999998</v>
      </c>
      <c r="L16" s="15"/>
      <c r="M16" s="3">
        <v>7.1978999999999997</v>
      </c>
      <c r="N16" s="3"/>
      <c r="O16" s="2"/>
    </row>
    <row r="17" spans="1:15" x14ac:dyDescent="0.25">
      <c r="A17" s="3" t="s">
        <v>20</v>
      </c>
      <c r="B17" s="3">
        <v>2015</v>
      </c>
      <c r="C17" s="3">
        <v>279939</v>
      </c>
      <c r="D17" s="3">
        <v>246620</v>
      </c>
      <c r="E17" s="15">
        <v>116.70099999999999</v>
      </c>
      <c r="F17" s="3">
        <v>105.136</v>
      </c>
      <c r="G17" s="3">
        <v>129.53800000000001</v>
      </c>
      <c r="H17" s="3">
        <v>1.0366</v>
      </c>
      <c r="I17" s="3">
        <v>0.93389999999999995</v>
      </c>
      <c r="J17" s="3">
        <v>1.1506000000000001</v>
      </c>
      <c r="K17" s="3">
        <v>0.49940000000000001</v>
      </c>
      <c r="L17" s="15"/>
      <c r="M17" s="3">
        <v>16.700900000000001</v>
      </c>
      <c r="N17" s="3"/>
      <c r="O17" s="2"/>
    </row>
    <row r="18" spans="1:15" x14ac:dyDescent="0.25">
      <c r="A18" s="3" t="s">
        <v>20</v>
      </c>
      <c r="B18" s="3">
        <v>2016</v>
      </c>
      <c r="C18" s="3">
        <v>237795.38</v>
      </c>
      <c r="D18" s="3">
        <v>225683.88</v>
      </c>
      <c r="E18" s="15">
        <v>108.55800000000001</v>
      </c>
      <c r="F18" s="3">
        <v>97.796999999999997</v>
      </c>
      <c r="G18" s="3">
        <v>120.503</v>
      </c>
      <c r="H18" s="3">
        <v>0.99399999999999999</v>
      </c>
      <c r="I18" s="3">
        <v>0.89549999999999996</v>
      </c>
      <c r="J18" s="3">
        <v>1.1033999999999999</v>
      </c>
      <c r="K18" s="3">
        <v>0.91049999999999998</v>
      </c>
      <c r="L18" s="15"/>
      <c r="M18" s="3">
        <v>8.5579000000000001</v>
      </c>
      <c r="N18" s="3"/>
      <c r="O18" s="2"/>
    </row>
    <row r="19" spans="1:15" x14ac:dyDescent="0.25">
      <c r="A19" s="3" t="s">
        <v>21</v>
      </c>
      <c r="B19" s="3">
        <v>2011</v>
      </c>
      <c r="C19" s="3">
        <v>90655.5</v>
      </c>
      <c r="D19" s="3">
        <v>80454</v>
      </c>
      <c r="E19" s="15">
        <v>128.017</v>
      </c>
      <c r="F19" s="3">
        <v>115.30500000000001</v>
      </c>
      <c r="G19" s="3">
        <v>142.131</v>
      </c>
      <c r="H19" s="3">
        <v>1.171</v>
      </c>
      <c r="I19" s="3">
        <v>1.0547</v>
      </c>
      <c r="J19" s="3">
        <v>1.3001</v>
      </c>
      <c r="K19" s="3">
        <v>3.0999999999999999E-3</v>
      </c>
      <c r="L19" s="15">
        <v>1</v>
      </c>
      <c r="M19" s="3">
        <v>28.017199999999999</v>
      </c>
      <c r="N19" s="3"/>
      <c r="O19" s="2"/>
    </row>
    <row r="20" spans="1:15" x14ac:dyDescent="0.25">
      <c r="A20" s="3" t="s">
        <v>21</v>
      </c>
      <c r="B20" s="3">
        <v>2012</v>
      </c>
      <c r="C20" s="3">
        <v>79343.5</v>
      </c>
      <c r="D20" s="3">
        <v>71182.5</v>
      </c>
      <c r="E20" s="15">
        <v>110.16500000000001</v>
      </c>
      <c r="F20" s="3">
        <v>99.221000000000004</v>
      </c>
      <c r="G20" s="3">
        <v>122.316</v>
      </c>
      <c r="H20" s="3">
        <v>1.0489999999999999</v>
      </c>
      <c r="I20" s="3">
        <v>0.94479999999999997</v>
      </c>
      <c r="J20" s="3">
        <v>1.1647000000000001</v>
      </c>
      <c r="K20" s="3">
        <v>0.37019999999999997</v>
      </c>
      <c r="L20" s="15"/>
      <c r="M20" s="3">
        <v>10.1648</v>
      </c>
      <c r="N20" s="3"/>
      <c r="O20" s="2"/>
    </row>
    <row r="21" spans="1:15" x14ac:dyDescent="0.25">
      <c r="A21" s="3" t="s">
        <v>21</v>
      </c>
      <c r="B21" s="3">
        <v>2013</v>
      </c>
      <c r="C21" s="3">
        <v>74716.75</v>
      </c>
      <c r="D21" s="3">
        <v>71451.25</v>
      </c>
      <c r="E21" s="15">
        <v>113.11199999999999</v>
      </c>
      <c r="F21" s="3">
        <v>101.874</v>
      </c>
      <c r="G21" s="3">
        <v>125.59</v>
      </c>
      <c r="H21" s="3">
        <v>1.1001000000000001</v>
      </c>
      <c r="I21" s="3">
        <v>0.99080000000000001</v>
      </c>
      <c r="J21" s="3">
        <v>1.2215</v>
      </c>
      <c r="K21" s="3">
        <v>7.3899999999999993E-2</v>
      </c>
      <c r="L21" s="15"/>
      <c r="M21" s="3">
        <v>13.112299999999999</v>
      </c>
      <c r="N21" s="3"/>
      <c r="O21" s="2"/>
    </row>
    <row r="22" spans="1:15" x14ac:dyDescent="0.25">
      <c r="A22" s="3" t="s">
        <v>21</v>
      </c>
      <c r="B22" s="3">
        <v>2014</v>
      </c>
      <c r="C22" s="3">
        <v>75586.5</v>
      </c>
      <c r="D22" s="3">
        <v>67300.75</v>
      </c>
      <c r="E22" s="15">
        <v>118.011</v>
      </c>
      <c r="F22" s="3">
        <v>106.271</v>
      </c>
      <c r="G22" s="3">
        <v>131.048</v>
      </c>
      <c r="H22" s="3">
        <v>1.111</v>
      </c>
      <c r="I22" s="3">
        <v>1.0004</v>
      </c>
      <c r="J22" s="3">
        <v>1.2337</v>
      </c>
      <c r="K22" s="3">
        <v>4.9099999999999998E-2</v>
      </c>
      <c r="L22" s="15"/>
      <c r="M22" s="3">
        <v>18.011299999999999</v>
      </c>
      <c r="N22" s="3"/>
      <c r="O22" s="2"/>
    </row>
    <row r="23" spans="1:15" x14ac:dyDescent="0.25">
      <c r="A23" s="3" t="s">
        <v>21</v>
      </c>
      <c r="B23" s="3">
        <v>2015</v>
      </c>
      <c r="C23" s="3">
        <v>74339.75</v>
      </c>
      <c r="D23" s="3">
        <v>69118</v>
      </c>
      <c r="E23" s="15">
        <v>109.343</v>
      </c>
      <c r="F23" s="3">
        <v>98.477000000000004</v>
      </c>
      <c r="G23" s="3">
        <v>121.407</v>
      </c>
      <c r="H23" s="3">
        <v>0.97130000000000005</v>
      </c>
      <c r="I23" s="3">
        <v>0.87470000000000003</v>
      </c>
      <c r="J23" s="3">
        <v>1.0784</v>
      </c>
      <c r="K23" s="3">
        <v>0.58489999999999998</v>
      </c>
      <c r="L23" s="15"/>
      <c r="M23" s="3">
        <v>9.3427000000000007</v>
      </c>
      <c r="N23" s="3"/>
      <c r="O23" s="2"/>
    </row>
    <row r="24" spans="1:15" x14ac:dyDescent="0.25">
      <c r="A24" s="3" t="s">
        <v>21</v>
      </c>
      <c r="B24" s="3">
        <v>2016</v>
      </c>
      <c r="C24" s="3">
        <v>79234.25</v>
      </c>
      <c r="D24" s="3">
        <v>69028.75</v>
      </c>
      <c r="E24" s="15">
        <v>126.21599999999999</v>
      </c>
      <c r="F24" s="3">
        <v>113.66800000000001</v>
      </c>
      <c r="G24" s="3">
        <v>140.149</v>
      </c>
      <c r="H24" s="3">
        <v>1.1556999999999999</v>
      </c>
      <c r="I24" s="3">
        <v>1.0407999999999999</v>
      </c>
      <c r="J24" s="3">
        <v>1.2833000000000001</v>
      </c>
      <c r="K24" s="3">
        <v>6.7000000000000002E-3</v>
      </c>
      <c r="L24" s="15">
        <v>1</v>
      </c>
      <c r="M24" s="3">
        <v>26.216000000000001</v>
      </c>
      <c r="N24" s="3"/>
      <c r="O24" s="2"/>
    </row>
    <row r="25" spans="1:15" x14ac:dyDescent="0.25">
      <c r="A25" s="3" t="s">
        <v>22</v>
      </c>
      <c r="B25" s="3">
        <v>2011</v>
      </c>
      <c r="C25" s="3">
        <v>50172</v>
      </c>
      <c r="D25" s="3">
        <v>42514.5</v>
      </c>
      <c r="E25" s="15">
        <v>126.377</v>
      </c>
      <c r="F25" s="3">
        <v>113.78</v>
      </c>
      <c r="G25" s="3">
        <v>140.369</v>
      </c>
      <c r="H25" s="3">
        <v>1.1559999999999999</v>
      </c>
      <c r="I25" s="3">
        <v>1.0407</v>
      </c>
      <c r="J25" s="3">
        <v>1.2839</v>
      </c>
      <c r="K25" s="3">
        <v>6.7999999999999996E-3</v>
      </c>
      <c r="L25" s="15">
        <v>1</v>
      </c>
      <c r="M25" s="3">
        <v>26.377199999999998</v>
      </c>
      <c r="N25" s="3"/>
      <c r="O25" s="2"/>
    </row>
    <row r="26" spans="1:15" x14ac:dyDescent="0.25">
      <c r="A26" s="3" t="s">
        <v>22</v>
      </c>
      <c r="B26" s="3">
        <v>2012</v>
      </c>
      <c r="C26" s="3">
        <v>46774</v>
      </c>
      <c r="D26" s="3">
        <v>44283.5</v>
      </c>
      <c r="E26" s="15">
        <v>108.20399999999999</v>
      </c>
      <c r="F26" s="3">
        <v>97.379000000000005</v>
      </c>
      <c r="G26" s="3">
        <v>120.232</v>
      </c>
      <c r="H26" s="3">
        <v>1.0303</v>
      </c>
      <c r="I26" s="3">
        <v>0.92730000000000001</v>
      </c>
      <c r="J26" s="3">
        <v>1.1449</v>
      </c>
      <c r="K26" s="3">
        <v>0.57850000000000001</v>
      </c>
      <c r="L26" s="15"/>
      <c r="M26" s="3">
        <v>8.2036999999999995</v>
      </c>
      <c r="N26" s="3"/>
      <c r="O26" s="2"/>
    </row>
    <row r="27" spans="1:15" x14ac:dyDescent="0.25">
      <c r="A27" s="3" t="s">
        <v>22</v>
      </c>
      <c r="B27" s="3">
        <v>2013</v>
      </c>
      <c r="C27" s="3">
        <v>48649.5</v>
      </c>
      <c r="D27" s="3">
        <v>45555.75</v>
      </c>
      <c r="E27" s="15">
        <v>101.571</v>
      </c>
      <c r="F27" s="3">
        <v>91.456000000000003</v>
      </c>
      <c r="G27" s="3">
        <v>112.806</v>
      </c>
      <c r="H27" s="3">
        <v>0.9879</v>
      </c>
      <c r="I27" s="3">
        <v>0.88949999999999996</v>
      </c>
      <c r="J27" s="3">
        <v>1.0971</v>
      </c>
      <c r="K27" s="3">
        <v>0.81969999999999998</v>
      </c>
      <c r="L27" s="15"/>
      <c r="M27" s="3">
        <v>1.5714999999999999</v>
      </c>
      <c r="N27" s="3"/>
      <c r="O27" s="2"/>
    </row>
    <row r="28" spans="1:15" x14ac:dyDescent="0.25">
      <c r="A28" s="3" t="s">
        <v>22</v>
      </c>
      <c r="B28" s="3">
        <v>2014</v>
      </c>
      <c r="C28" s="3">
        <v>48244</v>
      </c>
      <c r="D28" s="3">
        <v>42336</v>
      </c>
      <c r="E28" s="15">
        <v>112.511</v>
      </c>
      <c r="F28" s="3">
        <v>101.253</v>
      </c>
      <c r="G28" s="3">
        <v>125.021</v>
      </c>
      <c r="H28" s="3">
        <v>1.0591999999999999</v>
      </c>
      <c r="I28" s="3">
        <v>0.95320000000000005</v>
      </c>
      <c r="J28" s="3">
        <v>1.1769000000000001</v>
      </c>
      <c r="K28" s="3">
        <v>0.28520000000000001</v>
      </c>
      <c r="L28" s="15"/>
      <c r="M28" s="3">
        <v>12.510899999999999</v>
      </c>
      <c r="N28" s="3"/>
      <c r="O28" s="2"/>
    </row>
    <row r="29" spans="1:15" x14ac:dyDescent="0.25">
      <c r="A29" s="3" t="s">
        <v>22</v>
      </c>
      <c r="B29" s="3">
        <v>2015</v>
      </c>
      <c r="C29" s="3">
        <v>49951.5</v>
      </c>
      <c r="D29" s="3">
        <v>42889.25</v>
      </c>
      <c r="E29" s="15">
        <v>119.593</v>
      </c>
      <c r="F29" s="3">
        <v>107.655</v>
      </c>
      <c r="G29" s="3">
        <v>132.85400000000001</v>
      </c>
      <c r="H29" s="3">
        <v>1.0623</v>
      </c>
      <c r="I29" s="3">
        <v>0.95630000000000004</v>
      </c>
      <c r="J29" s="3">
        <v>1.1800999999999999</v>
      </c>
      <c r="K29" s="3">
        <v>0.26</v>
      </c>
      <c r="L29" s="15"/>
      <c r="M29" s="3">
        <v>19.5929</v>
      </c>
      <c r="N29" s="3"/>
      <c r="O29" s="2"/>
    </row>
    <row r="30" spans="1:15" x14ac:dyDescent="0.25">
      <c r="A30" s="3" t="s">
        <v>22</v>
      </c>
      <c r="B30" s="3">
        <v>2016</v>
      </c>
      <c r="C30" s="3">
        <v>49972</v>
      </c>
      <c r="D30" s="3">
        <v>40017.75</v>
      </c>
      <c r="E30" s="15">
        <v>134.143</v>
      </c>
      <c r="F30" s="3">
        <v>120.735</v>
      </c>
      <c r="G30" s="3">
        <v>149.04</v>
      </c>
      <c r="H30" s="3">
        <v>1.2282999999999999</v>
      </c>
      <c r="I30" s="3">
        <v>1.1054999999999999</v>
      </c>
      <c r="J30" s="3">
        <v>1.3647</v>
      </c>
      <c r="K30" s="3">
        <v>1E-4</v>
      </c>
      <c r="L30" s="15">
        <v>1</v>
      </c>
      <c r="M30" s="3">
        <v>34.143099999999997</v>
      </c>
      <c r="N30" s="3"/>
      <c r="O30" s="2"/>
    </row>
    <row r="31" spans="1:15" x14ac:dyDescent="0.25">
      <c r="A31" s="3" t="s">
        <v>23</v>
      </c>
      <c r="B31" s="3">
        <v>2011</v>
      </c>
      <c r="C31" s="3">
        <v>16020.25</v>
      </c>
      <c r="D31" s="3">
        <v>16191.25</v>
      </c>
      <c r="E31" s="15">
        <v>109.06399999999999</v>
      </c>
      <c r="F31" s="3">
        <v>98.057000000000002</v>
      </c>
      <c r="G31" s="3">
        <v>121.30500000000001</v>
      </c>
      <c r="H31" s="3">
        <v>0.99760000000000004</v>
      </c>
      <c r="I31" s="3">
        <v>0.89690000000000003</v>
      </c>
      <c r="J31" s="3">
        <v>1.1095999999999999</v>
      </c>
      <c r="K31" s="3">
        <v>0.96460000000000001</v>
      </c>
      <c r="L31" s="15"/>
      <c r="M31" s="3">
        <v>9.0635999999999992</v>
      </c>
      <c r="N31" s="3"/>
      <c r="O31" s="2"/>
    </row>
    <row r="32" spans="1:15" x14ac:dyDescent="0.25">
      <c r="A32" s="3" t="s">
        <v>23</v>
      </c>
      <c r="B32" s="3">
        <v>2012</v>
      </c>
      <c r="C32" s="3">
        <v>14331</v>
      </c>
      <c r="D32" s="3">
        <v>16029</v>
      </c>
      <c r="E32" s="15">
        <v>111.623</v>
      </c>
      <c r="F32" s="3">
        <v>100.209</v>
      </c>
      <c r="G32" s="3">
        <v>124.336</v>
      </c>
      <c r="H32" s="3">
        <v>1.0629</v>
      </c>
      <c r="I32" s="3">
        <v>0.95420000000000005</v>
      </c>
      <c r="J32" s="3">
        <v>1.1839</v>
      </c>
      <c r="K32" s="3">
        <v>0.26779999999999998</v>
      </c>
      <c r="L32" s="15"/>
      <c r="M32" s="3">
        <v>11.6227</v>
      </c>
      <c r="N32" s="3"/>
      <c r="O32" s="2"/>
    </row>
    <row r="33" spans="1:15" x14ac:dyDescent="0.25">
      <c r="A33" s="3" t="s">
        <v>23</v>
      </c>
      <c r="B33" s="3">
        <v>2013</v>
      </c>
      <c r="C33" s="3">
        <v>14363.25</v>
      </c>
      <c r="D33" s="3">
        <v>15200.5</v>
      </c>
      <c r="E33" s="15">
        <v>101.077</v>
      </c>
      <c r="F33" s="3">
        <v>90.867000000000004</v>
      </c>
      <c r="G33" s="3">
        <v>112.434</v>
      </c>
      <c r="H33" s="3">
        <v>0.98309999999999997</v>
      </c>
      <c r="I33" s="3">
        <v>0.88380000000000003</v>
      </c>
      <c r="J33" s="3">
        <v>1.0934999999999999</v>
      </c>
      <c r="K33" s="3">
        <v>0.75319999999999998</v>
      </c>
      <c r="L33" s="15"/>
      <c r="M33" s="3">
        <v>1.077</v>
      </c>
      <c r="N33" s="3"/>
      <c r="O33" s="2"/>
    </row>
    <row r="34" spans="1:15" x14ac:dyDescent="0.25">
      <c r="A34" s="3" t="s">
        <v>23</v>
      </c>
      <c r="B34" s="3">
        <v>2014</v>
      </c>
      <c r="C34" s="3">
        <v>15283.75</v>
      </c>
      <c r="D34" s="3">
        <v>15074</v>
      </c>
      <c r="E34" s="15">
        <v>123.19199999999999</v>
      </c>
      <c r="F34" s="3">
        <v>110.69199999999999</v>
      </c>
      <c r="G34" s="3">
        <v>137.10499999999999</v>
      </c>
      <c r="H34" s="3">
        <v>1.1597</v>
      </c>
      <c r="I34" s="3">
        <v>1.042</v>
      </c>
      <c r="J34" s="3">
        <v>1.2907</v>
      </c>
      <c r="K34" s="3">
        <v>6.6E-3</v>
      </c>
      <c r="L34" s="15">
        <v>1</v>
      </c>
      <c r="M34" s="3">
        <v>23.192499999999999</v>
      </c>
      <c r="N34" s="3"/>
      <c r="O34" s="2"/>
    </row>
    <row r="35" spans="1:15" x14ac:dyDescent="0.25">
      <c r="A35" s="3" t="s">
        <v>23</v>
      </c>
      <c r="B35" s="3">
        <v>2015</v>
      </c>
      <c r="C35" s="3">
        <v>15805.25</v>
      </c>
      <c r="D35" s="3">
        <v>13844.5</v>
      </c>
      <c r="E35" s="15">
        <v>125.351</v>
      </c>
      <c r="F35" s="3">
        <v>112.68</v>
      </c>
      <c r="G35" s="3">
        <v>139.44800000000001</v>
      </c>
      <c r="H35" s="3">
        <v>1.1134999999999999</v>
      </c>
      <c r="I35" s="3">
        <v>1.0008999999999999</v>
      </c>
      <c r="J35" s="3">
        <v>1.2386999999999999</v>
      </c>
      <c r="K35" s="3">
        <v>4.8099999999999997E-2</v>
      </c>
      <c r="L35" s="15"/>
      <c r="M35" s="3">
        <v>25.351199999999999</v>
      </c>
      <c r="N35" s="3"/>
      <c r="O35" s="2"/>
    </row>
    <row r="36" spans="1:15" x14ac:dyDescent="0.25">
      <c r="A36" s="3" t="s">
        <v>23</v>
      </c>
      <c r="B36" s="3">
        <v>2016</v>
      </c>
      <c r="C36" s="3">
        <v>16308.5</v>
      </c>
      <c r="D36" s="3">
        <v>15361.75</v>
      </c>
      <c r="E36" s="15">
        <v>117.77800000000001</v>
      </c>
      <c r="F36" s="3">
        <v>105.845</v>
      </c>
      <c r="G36" s="3">
        <v>131.05600000000001</v>
      </c>
      <c r="H36" s="3">
        <v>1.0785</v>
      </c>
      <c r="I36" s="3">
        <v>0.96919999999999995</v>
      </c>
      <c r="J36" s="3">
        <v>1.2</v>
      </c>
      <c r="K36" s="3">
        <v>0.1658</v>
      </c>
      <c r="L36" s="15"/>
      <c r="M36" s="3">
        <v>17.777999999999999</v>
      </c>
      <c r="N36" s="3"/>
      <c r="O36" s="2"/>
    </row>
    <row r="37" spans="1:15" x14ac:dyDescent="0.25">
      <c r="A37" s="3" t="s">
        <v>24</v>
      </c>
      <c r="B37" s="3">
        <v>2011</v>
      </c>
      <c r="C37" s="3">
        <v>458821.5</v>
      </c>
      <c r="D37" s="3">
        <v>419680.5</v>
      </c>
      <c r="E37" s="15">
        <v>109.32599999999999</v>
      </c>
      <c r="F37" s="3">
        <v>109.01</v>
      </c>
      <c r="G37" s="3">
        <v>109.643</v>
      </c>
      <c r="H37" s="3" t="s">
        <v>12</v>
      </c>
      <c r="I37" s="3" t="s">
        <v>12</v>
      </c>
      <c r="J37" s="3" t="s">
        <v>12</v>
      </c>
      <c r="K37" s="3" t="s">
        <v>12</v>
      </c>
      <c r="L37" s="15"/>
      <c r="M37" s="3">
        <v>9.3263999999999996</v>
      </c>
      <c r="N37" s="3"/>
      <c r="O37" s="2"/>
    </row>
    <row r="38" spans="1:15" x14ac:dyDescent="0.25">
      <c r="A38" s="3" t="s">
        <v>24</v>
      </c>
      <c r="B38" s="3">
        <v>2012</v>
      </c>
      <c r="C38" s="3">
        <v>440038</v>
      </c>
      <c r="D38" s="3">
        <v>406162.5</v>
      </c>
      <c r="E38" s="15">
        <v>105.01900000000001</v>
      </c>
      <c r="F38" s="3">
        <v>94.614999999999995</v>
      </c>
      <c r="G38" s="3">
        <v>116.56699999999999</v>
      </c>
      <c r="H38" s="3" t="s">
        <v>12</v>
      </c>
      <c r="I38" s="3" t="s">
        <v>12</v>
      </c>
      <c r="J38" s="3" t="s">
        <v>12</v>
      </c>
      <c r="K38" s="3" t="s">
        <v>12</v>
      </c>
      <c r="L38" s="15"/>
      <c r="M38" s="3">
        <v>5.0186000000000002</v>
      </c>
      <c r="N38" s="3"/>
      <c r="O38" s="2"/>
    </row>
    <row r="39" spans="1:15" x14ac:dyDescent="0.25">
      <c r="A39" s="3" t="s">
        <v>24</v>
      </c>
      <c r="B39" s="3">
        <v>2013</v>
      </c>
      <c r="C39" s="3">
        <v>431800.75</v>
      </c>
      <c r="D39" s="3">
        <v>399215.25</v>
      </c>
      <c r="E39" s="15">
        <v>102.818</v>
      </c>
      <c r="F39" s="3">
        <v>92.632000000000005</v>
      </c>
      <c r="G39" s="3">
        <v>114.125</v>
      </c>
      <c r="H39" s="3" t="s">
        <v>12</v>
      </c>
      <c r="I39" s="3" t="s">
        <v>12</v>
      </c>
      <c r="J39" s="3" t="s">
        <v>12</v>
      </c>
      <c r="K39" s="3" t="s">
        <v>12</v>
      </c>
      <c r="L39" s="15"/>
      <c r="M39" s="3">
        <v>2.8182</v>
      </c>
      <c r="N39" s="3"/>
      <c r="O39" s="2"/>
    </row>
    <row r="40" spans="1:15" x14ac:dyDescent="0.25">
      <c r="A40" s="3" t="s">
        <v>24</v>
      </c>
      <c r="B40" s="3">
        <v>2014</v>
      </c>
      <c r="C40" s="3">
        <v>425857</v>
      </c>
      <c r="D40" s="3">
        <v>402100.75</v>
      </c>
      <c r="E40" s="15">
        <v>106.22499999999999</v>
      </c>
      <c r="F40" s="3">
        <v>95.700999999999993</v>
      </c>
      <c r="G40" s="3">
        <v>117.90600000000001</v>
      </c>
      <c r="H40" s="3" t="s">
        <v>12</v>
      </c>
      <c r="I40" s="3" t="s">
        <v>12</v>
      </c>
      <c r="J40" s="3" t="s">
        <v>12</v>
      </c>
      <c r="K40" s="3" t="s">
        <v>12</v>
      </c>
      <c r="L40" s="15"/>
      <c r="M40" s="3">
        <v>6.2252000000000001</v>
      </c>
      <c r="N40" s="3"/>
      <c r="O40" s="2"/>
    </row>
    <row r="41" spans="1:15" x14ac:dyDescent="0.25">
      <c r="A41" s="3" t="s">
        <v>24</v>
      </c>
      <c r="B41" s="3">
        <v>2015</v>
      </c>
      <c r="C41" s="3">
        <v>472110</v>
      </c>
      <c r="D41" s="3">
        <v>418632</v>
      </c>
      <c r="E41" s="15">
        <v>112.57899999999999</v>
      </c>
      <c r="F41" s="3">
        <v>101.426</v>
      </c>
      <c r="G41" s="3">
        <v>124.958</v>
      </c>
      <c r="H41" s="3" t="s">
        <v>12</v>
      </c>
      <c r="I41" s="3" t="s">
        <v>12</v>
      </c>
      <c r="J41" s="3" t="s">
        <v>12</v>
      </c>
      <c r="K41" s="3" t="s">
        <v>12</v>
      </c>
      <c r="L41" s="15"/>
      <c r="M41" s="3">
        <v>12.5787</v>
      </c>
      <c r="N41" s="3"/>
      <c r="O41" s="2"/>
    </row>
    <row r="42" spans="1:15" x14ac:dyDescent="0.25">
      <c r="A42" s="3" t="s">
        <v>24</v>
      </c>
      <c r="B42" s="3">
        <v>2016</v>
      </c>
      <c r="C42" s="3">
        <v>431625.13</v>
      </c>
      <c r="D42" s="3">
        <v>393913.63</v>
      </c>
      <c r="E42" s="15">
        <v>109.21</v>
      </c>
      <c r="F42" s="3">
        <v>98.39</v>
      </c>
      <c r="G42" s="3">
        <v>121.21899999999999</v>
      </c>
      <c r="H42" s="3" t="s">
        <v>12</v>
      </c>
      <c r="I42" s="3" t="s">
        <v>12</v>
      </c>
      <c r="J42" s="3" t="s">
        <v>12</v>
      </c>
      <c r="K42" s="3" t="s">
        <v>12</v>
      </c>
      <c r="L42" s="15"/>
      <c r="M42" s="3">
        <v>9.2095000000000002</v>
      </c>
      <c r="N42" s="3"/>
      <c r="O42" s="2"/>
    </row>
    <row r="43" spans="1:15" x14ac:dyDescent="0.25">
      <c r="A43" s="3"/>
      <c r="B43" s="3"/>
      <c r="C43" s="3"/>
      <c r="D43" s="3"/>
      <c r="F43" s="3"/>
      <c r="G43" s="3"/>
      <c r="H43" s="3"/>
      <c r="I43" s="3"/>
      <c r="J43" s="3"/>
      <c r="K43" s="3"/>
      <c r="M43" s="3"/>
      <c r="N43" s="3"/>
      <c r="O43" s="2"/>
    </row>
    <row r="44" spans="1:15" x14ac:dyDescent="0.25">
      <c r="A44" s="3" t="s">
        <v>50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/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 t="s">
        <v>52</v>
      </c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54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/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 t="s">
        <v>3</v>
      </c>
      <c r="B52" s="3" t="s">
        <v>25</v>
      </c>
      <c r="C52" s="3" t="s">
        <v>26</v>
      </c>
      <c r="D52" s="3" t="s">
        <v>27</v>
      </c>
      <c r="E52" s="17" t="s">
        <v>28</v>
      </c>
      <c r="F52" s="3" t="s">
        <v>29</v>
      </c>
      <c r="G52" s="3" t="s">
        <v>30</v>
      </c>
      <c r="H52" s="3" t="s">
        <v>31</v>
      </c>
      <c r="I52" s="3" t="s">
        <v>32</v>
      </c>
      <c r="J52" s="3" t="s">
        <v>33</v>
      </c>
      <c r="K52" s="3" t="s">
        <v>34</v>
      </c>
      <c r="M52" s="3"/>
      <c r="N52" s="3"/>
      <c r="O52" s="2"/>
    </row>
    <row r="53" spans="1:15" x14ac:dyDescent="0.25">
      <c r="A53" s="3" t="s">
        <v>19</v>
      </c>
      <c r="B53" s="3">
        <v>1.0065</v>
      </c>
      <c r="C53" s="3">
        <v>0.93910000000000005</v>
      </c>
      <c r="D53" s="3">
        <v>1.0787</v>
      </c>
      <c r="E53" s="17">
        <v>6.4999999999999997E-3</v>
      </c>
      <c r="F53" s="3">
        <v>3.5400000000000001E-2</v>
      </c>
      <c r="G53" s="3">
        <v>0.05</v>
      </c>
      <c r="H53" s="3">
        <v>-6.2799999999999995E-2</v>
      </c>
      <c r="I53" s="3">
        <v>7.5800000000000006E-2</v>
      </c>
      <c r="J53" s="3">
        <v>0.03</v>
      </c>
      <c r="K53" s="3">
        <v>0.85460000000000003</v>
      </c>
      <c r="M53" s="3"/>
      <c r="N53" s="3"/>
      <c r="O53" s="2"/>
    </row>
    <row r="54" spans="1:15" x14ac:dyDescent="0.25">
      <c r="A54" s="3" t="s">
        <v>20</v>
      </c>
      <c r="B54" s="3">
        <v>1.0286</v>
      </c>
      <c r="C54" s="3">
        <v>0.96030000000000004</v>
      </c>
      <c r="D54" s="3">
        <v>1.1016999999999999</v>
      </c>
      <c r="E54" s="17">
        <v>2.8199999999999999E-2</v>
      </c>
      <c r="F54" s="3">
        <v>3.5000000000000003E-2</v>
      </c>
      <c r="G54" s="3">
        <v>0.05</v>
      </c>
      <c r="H54" s="3">
        <v>-4.0500000000000001E-2</v>
      </c>
      <c r="I54" s="3">
        <v>9.6799999999999997E-2</v>
      </c>
      <c r="J54" s="3">
        <v>0.65</v>
      </c>
      <c r="K54" s="3">
        <v>0.42099999999999999</v>
      </c>
      <c r="M54" s="3"/>
      <c r="N54" s="3"/>
      <c r="O54" s="2"/>
    </row>
    <row r="55" spans="1:15" x14ac:dyDescent="0.25">
      <c r="A55" s="3" t="s">
        <v>21</v>
      </c>
      <c r="B55" s="3">
        <v>0.99439999999999995</v>
      </c>
      <c r="C55" s="3">
        <v>0.92810000000000004</v>
      </c>
      <c r="D55" s="3">
        <v>1.0653999999999999</v>
      </c>
      <c r="E55" s="17">
        <v>-5.7000000000000002E-3</v>
      </c>
      <c r="F55" s="3">
        <v>3.5200000000000002E-2</v>
      </c>
      <c r="G55" s="3">
        <v>0.05</v>
      </c>
      <c r="H55" s="3">
        <v>-7.4700000000000003E-2</v>
      </c>
      <c r="I55" s="3">
        <v>6.3299999999999995E-2</v>
      </c>
      <c r="J55" s="3">
        <v>0.03</v>
      </c>
      <c r="K55" s="3">
        <v>0.87229999999999996</v>
      </c>
      <c r="M55" s="3"/>
      <c r="N55" s="3"/>
      <c r="O55" s="2"/>
    </row>
    <row r="56" spans="1:15" x14ac:dyDescent="0.25">
      <c r="A56" s="3" t="s">
        <v>22</v>
      </c>
      <c r="B56" s="3">
        <v>1.081</v>
      </c>
      <c r="C56" s="3">
        <v>1.0082</v>
      </c>
      <c r="D56" s="3">
        <v>1.159</v>
      </c>
      <c r="E56" s="17">
        <v>7.7899999999999997E-2</v>
      </c>
      <c r="F56" s="3">
        <v>3.56E-2</v>
      </c>
      <c r="G56" s="3">
        <v>0.05</v>
      </c>
      <c r="H56" s="3">
        <v>8.0999999999999996E-3</v>
      </c>
      <c r="I56" s="3">
        <v>0.14760000000000001</v>
      </c>
      <c r="J56" s="3">
        <v>4.79</v>
      </c>
      <c r="K56" s="3">
        <v>2.86E-2</v>
      </c>
      <c r="M56" s="3"/>
      <c r="N56" s="3"/>
      <c r="O56" s="2"/>
    </row>
    <row r="57" spans="1:15" x14ac:dyDescent="0.25">
      <c r="A57" s="3" t="s">
        <v>23</v>
      </c>
      <c r="B57" s="3">
        <v>1.1089</v>
      </c>
      <c r="C57" s="3">
        <v>1.0321</v>
      </c>
      <c r="D57" s="3">
        <v>1.1914</v>
      </c>
      <c r="E57" s="17">
        <v>0.10340000000000001</v>
      </c>
      <c r="F57" s="3">
        <v>3.6600000000000001E-2</v>
      </c>
      <c r="G57" s="3">
        <v>0.05</v>
      </c>
      <c r="H57" s="3">
        <v>3.1600000000000003E-2</v>
      </c>
      <c r="I57" s="3">
        <v>0.17510000000000001</v>
      </c>
      <c r="J57" s="3">
        <v>7.97</v>
      </c>
      <c r="K57" s="3">
        <v>4.7000000000000002E-3</v>
      </c>
      <c r="M57" s="3"/>
      <c r="N57" s="3"/>
      <c r="O57" s="2"/>
    </row>
    <row r="58" spans="1:15" x14ac:dyDescent="0.25">
      <c r="A58" s="3"/>
      <c r="B58" s="3"/>
      <c r="C58" s="3"/>
      <c r="D58" s="3"/>
      <c r="F58" s="3"/>
      <c r="G58" s="3"/>
      <c r="H58" s="3"/>
      <c r="I58" s="3"/>
      <c r="J58" s="3"/>
      <c r="K58" s="3"/>
      <c r="M58" s="3"/>
      <c r="N58" s="3"/>
      <c r="O58" s="2"/>
    </row>
    <row r="59" spans="1:15" x14ac:dyDescent="0.25">
      <c r="A59" s="3" t="s">
        <v>50</v>
      </c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/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/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 t="s">
        <v>52</v>
      </c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 t="s">
        <v>55</v>
      </c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/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3</v>
      </c>
      <c r="B67" s="3" t="s">
        <v>35</v>
      </c>
      <c r="C67" s="3" t="s">
        <v>4</v>
      </c>
      <c r="D67" s="3" t="s">
        <v>36</v>
      </c>
      <c r="E67" s="17" t="s">
        <v>37</v>
      </c>
      <c r="F67" s="3" t="s">
        <v>38</v>
      </c>
      <c r="G67" s="3" t="s">
        <v>29</v>
      </c>
      <c r="H67" s="3" t="s">
        <v>39</v>
      </c>
      <c r="I67" s="3" t="s">
        <v>30</v>
      </c>
      <c r="J67" s="3"/>
      <c r="K67" s="3"/>
      <c r="M67" s="3"/>
      <c r="N67" s="3"/>
      <c r="O67" s="2"/>
    </row>
    <row r="68" spans="1:15" x14ac:dyDescent="0.25">
      <c r="A68" s="3" t="s">
        <v>19</v>
      </c>
      <c r="B68" s="3">
        <v>2011</v>
      </c>
      <c r="C68" s="3">
        <v>2016</v>
      </c>
      <c r="D68" s="3">
        <v>0.94189999999999996</v>
      </c>
      <c r="E68" s="17">
        <v>0.84770000000000001</v>
      </c>
      <c r="F68" s="3">
        <v>1.0465</v>
      </c>
      <c r="G68" s="3">
        <v>5.3740000000000003E-2</v>
      </c>
      <c r="H68" s="3">
        <v>0.26540000000000002</v>
      </c>
      <c r="I68" s="3">
        <v>0.05</v>
      </c>
      <c r="J68" s="3"/>
      <c r="K68" s="3"/>
      <c r="M68" s="3"/>
      <c r="N68" s="3"/>
      <c r="O68" s="2"/>
    </row>
    <row r="69" spans="1:15" x14ac:dyDescent="0.25">
      <c r="A69" s="3" t="s">
        <v>20</v>
      </c>
      <c r="B69" s="3">
        <v>2011</v>
      </c>
      <c r="C69" s="3">
        <v>2016</v>
      </c>
      <c r="D69" s="3">
        <v>1.0144</v>
      </c>
      <c r="E69" s="17">
        <v>0.91379999999999995</v>
      </c>
      <c r="F69" s="3">
        <v>1.1261000000000001</v>
      </c>
      <c r="G69" s="3">
        <v>5.3289999999999997E-2</v>
      </c>
      <c r="H69" s="3">
        <v>0.78879999999999995</v>
      </c>
      <c r="I69" s="3">
        <v>0.05</v>
      </c>
      <c r="J69" s="3"/>
      <c r="K69" s="3"/>
      <c r="M69" s="3"/>
      <c r="N69" s="3"/>
      <c r="O69" s="2"/>
    </row>
    <row r="70" spans="1:15" x14ac:dyDescent="0.25">
      <c r="A70" s="3" t="s">
        <v>21</v>
      </c>
      <c r="B70" s="3">
        <v>2011</v>
      </c>
      <c r="C70" s="3">
        <v>2016</v>
      </c>
      <c r="D70" s="3">
        <v>0.9859</v>
      </c>
      <c r="E70" s="17">
        <v>0.88770000000000004</v>
      </c>
      <c r="F70" s="3">
        <v>1.095</v>
      </c>
      <c r="G70" s="3">
        <v>5.355E-2</v>
      </c>
      <c r="H70" s="3">
        <v>0.7913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22</v>
      </c>
      <c r="B71" s="3">
        <v>2011</v>
      </c>
      <c r="C71" s="3">
        <v>2016</v>
      </c>
      <c r="D71" s="3">
        <v>1.0615000000000001</v>
      </c>
      <c r="E71" s="17">
        <v>0.95469999999999999</v>
      </c>
      <c r="F71" s="3">
        <v>1.1800999999999999</v>
      </c>
      <c r="G71" s="3">
        <v>5.407E-2</v>
      </c>
      <c r="H71" s="3">
        <v>0.27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23</v>
      </c>
      <c r="B72" s="3">
        <v>2011</v>
      </c>
      <c r="C72" s="3">
        <v>2016</v>
      </c>
      <c r="D72" s="3">
        <v>1.0799000000000001</v>
      </c>
      <c r="E72" s="17">
        <v>0.96850000000000003</v>
      </c>
      <c r="F72" s="3">
        <v>1.2040999999999999</v>
      </c>
      <c r="G72" s="3">
        <v>5.552E-2</v>
      </c>
      <c r="H72" s="3">
        <v>0.16619999999999999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24</v>
      </c>
      <c r="B73" s="3">
        <v>2011</v>
      </c>
      <c r="C73" s="3">
        <v>2016</v>
      </c>
      <c r="D73" s="3">
        <v>0.99890000000000001</v>
      </c>
      <c r="E73" s="17">
        <v>0.9</v>
      </c>
      <c r="F73" s="3">
        <v>1.1088</v>
      </c>
      <c r="G73" s="3">
        <v>5.323E-2</v>
      </c>
      <c r="H73" s="3">
        <v>0.98399999999999999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/>
      <c r="B74" s="3"/>
      <c r="C74" s="3"/>
      <c r="D74" s="3"/>
      <c r="F74" s="3"/>
      <c r="G74" s="3"/>
      <c r="H74" s="3"/>
      <c r="I74" s="3"/>
      <c r="J74" s="3"/>
      <c r="K74" s="3"/>
      <c r="M74" s="3"/>
      <c r="N74" s="3"/>
      <c r="O74" s="2"/>
    </row>
    <row r="75" spans="1:15" x14ac:dyDescent="0.25">
      <c r="A75" s="3" t="s">
        <v>50</v>
      </c>
      <c r="B75" s="3"/>
      <c r="C75" s="3"/>
      <c r="D75" s="3"/>
      <c r="F75" s="3"/>
      <c r="G75" s="3"/>
      <c r="H75" s="3"/>
      <c r="I75" s="3"/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/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/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700-000000000000}"/>
  </hyperlink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A12" sqref="A12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88" t="s">
        <v>9</v>
      </c>
      <c r="C4" s="89"/>
      <c r="D4" s="89"/>
      <c r="E4" s="89"/>
      <c r="F4" s="89"/>
      <c r="G4" s="90"/>
    </row>
    <row r="5" spans="1:7" ht="15.75" thickBot="1" x14ac:dyDescent="0.3">
      <c r="A5" s="16" t="s">
        <v>8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s">
        <v>2</v>
      </c>
      <c r="B6" s="23">
        <f>orig_data!L7</f>
        <v>0</v>
      </c>
      <c r="C6" s="23">
        <f>orig_data!L8</f>
        <v>0</v>
      </c>
      <c r="D6" s="23">
        <f>orig_data!L9</f>
        <v>0</v>
      </c>
      <c r="E6" s="23">
        <f>orig_data!L10</f>
        <v>0</v>
      </c>
      <c r="F6" s="23">
        <f>orig_data!L11</f>
        <v>0</v>
      </c>
      <c r="G6" s="23">
        <f>orig_data!L12</f>
        <v>0</v>
      </c>
    </row>
    <row r="7" spans="1:7" x14ac:dyDescent="0.25">
      <c r="A7" s="9" t="s">
        <v>16</v>
      </c>
      <c r="B7" s="24">
        <f>orig_data!L13</f>
        <v>0</v>
      </c>
      <c r="C7" s="24">
        <f>orig_data!L14</f>
        <v>0</v>
      </c>
      <c r="D7" s="24">
        <f>orig_data!L15</f>
        <v>0</v>
      </c>
      <c r="E7" s="24">
        <f>orig_data!L16</f>
        <v>0</v>
      </c>
      <c r="F7" s="24">
        <f>orig_data!L17</f>
        <v>0</v>
      </c>
      <c r="G7" s="24">
        <f>orig_data!L18</f>
        <v>0</v>
      </c>
    </row>
    <row r="8" spans="1:7" x14ac:dyDescent="0.25">
      <c r="A8" s="9" t="s">
        <v>1</v>
      </c>
      <c r="B8" s="24">
        <f>orig_data!L19</f>
        <v>1</v>
      </c>
      <c r="C8" s="24">
        <f>orig_data!L20</f>
        <v>0</v>
      </c>
      <c r="D8" s="24">
        <f>orig_data!L21</f>
        <v>0</v>
      </c>
      <c r="E8" s="24">
        <f>orig_data!L22</f>
        <v>0</v>
      </c>
      <c r="F8" s="24">
        <f>orig_data!L23</f>
        <v>0</v>
      </c>
      <c r="G8" s="24">
        <f>orig_data!L24</f>
        <v>1</v>
      </c>
    </row>
    <row r="9" spans="1:7" x14ac:dyDescent="0.25">
      <c r="A9" s="9" t="s">
        <v>11</v>
      </c>
      <c r="B9" s="24">
        <f>orig_data!L25</f>
        <v>1</v>
      </c>
      <c r="C9" s="24">
        <f>orig_data!L26</f>
        <v>0</v>
      </c>
      <c r="D9" s="24">
        <f>orig_data!L27</f>
        <v>0</v>
      </c>
      <c r="E9" s="24">
        <f>orig_data!L28</f>
        <v>0</v>
      </c>
      <c r="F9" s="24">
        <f>orig_data!L29</f>
        <v>0</v>
      </c>
      <c r="G9" s="24">
        <f>orig_data!L30</f>
        <v>1</v>
      </c>
    </row>
    <row r="10" spans="1:7" x14ac:dyDescent="0.25">
      <c r="A10" s="9" t="s">
        <v>10</v>
      </c>
      <c r="B10" s="24">
        <f>orig_data!L31</f>
        <v>0</v>
      </c>
      <c r="C10" s="24">
        <f>orig_data!L32</f>
        <v>0</v>
      </c>
      <c r="D10" s="24">
        <f>orig_data!L33</f>
        <v>0</v>
      </c>
      <c r="E10" s="24">
        <f>orig_data!L34</f>
        <v>1</v>
      </c>
      <c r="F10" s="24">
        <f>orig_data!L35</f>
        <v>0</v>
      </c>
      <c r="G10" s="24">
        <f>orig_data!L36</f>
        <v>0</v>
      </c>
    </row>
    <row r="11" spans="1:7" ht="15.75" thickBot="1" x14ac:dyDescent="0.3">
      <c r="A11" s="10" t="s">
        <v>0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N20" sqref="N20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40</v>
      </c>
    </row>
    <row r="2" spans="1:19" x14ac:dyDescent="0.25">
      <c r="B2" s="91">
        <v>2011</v>
      </c>
      <c r="C2" s="91"/>
      <c r="D2" s="91"/>
      <c r="E2" s="91">
        <v>2012</v>
      </c>
      <c r="F2" s="91"/>
      <c r="G2" s="91"/>
      <c r="H2" s="91">
        <v>2013</v>
      </c>
      <c r="I2" s="91"/>
      <c r="J2" s="91"/>
      <c r="K2" s="91">
        <v>2014</v>
      </c>
      <c r="L2" s="91"/>
      <c r="M2" s="91"/>
      <c r="N2" s="91">
        <v>2015</v>
      </c>
      <c r="O2" s="91"/>
      <c r="P2" s="91"/>
      <c r="Q2" s="91">
        <v>2016</v>
      </c>
      <c r="R2" s="91"/>
      <c r="S2" s="91"/>
    </row>
    <row r="3" spans="1:19" x14ac:dyDescent="0.25">
      <c r="B3" s="3" t="s">
        <v>41</v>
      </c>
      <c r="C3" s="3" t="s">
        <v>42</v>
      </c>
      <c r="D3" s="3" t="s">
        <v>43</v>
      </c>
      <c r="E3" s="3" t="s">
        <v>41</v>
      </c>
      <c r="F3" s="3" t="s">
        <v>42</v>
      </c>
      <c r="G3" s="3" t="s">
        <v>43</v>
      </c>
      <c r="H3" s="3" t="s">
        <v>41</v>
      </c>
      <c r="I3" s="3" t="s">
        <v>42</v>
      </c>
      <c r="J3" s="3" t="s">
        <v>43</v>
      </c>
      <c r="K3" s="3" t="s">
        <v>41</v>
      </c>
      <c r="L3" s="3" t="s">
        <v>42</v>
      </c>
      <c r="M3" s="3" t="s">
        <v>43</v>
      </c>
      <c r="N3" s="3" t="s">
        <v>41</v>
      </c>
      <c r="O3" s="3" t="s">
        <v>42</v>
      </c>
      <c r="P3" s="3" t="s">
        <v>43</v>
      </c>
      <c r="Q3" s="3" t="s">
        <v>41</v>
      </c>
      <c r="R3" s="3" t="s">
        <v>42</v>
      </c>
      <c r="S3" s="3" t="s">
        <v>43</v>
      </c>
    </row>
    <row r="4" spans="1:19" x14ac:dyDescent="0.25">
      <c r="A4" s="3" t="s">
        <v>2</v>
      </c>
      <c r="B4" s="19" t="str">
        <f>FIXED(orig_data!H7,2)</f>
        <v>1.10</v>
      </c>
      <c r="C4" s="19" t="str">
        <f>FIXED(orig_data!I7,2)</f>
        <v>0.99</v>
      </c>
      <c r="D4" s="19" t="str">
        <f>FIXED(orig_data!J7,2)</f>
        <v>1.22</v>
      </c>
      <c r="E4" s="19" t="str">
        <f>FIXED(orig_data!H8,2)</f>
        <v>1.04</v>
      </c>
      <c r="F4" s="19" t="str">
        <f>FIXED(orig_data!I8,2)</f>
        <v>0.94</v>
      </c>
      <c r="G4" s="19" t="str">
        <f>FIXED(orig_data!J8,2)</f>
        <v>1.16</v>
      </c>
      <c r="H4" s="19" t="str">
        <f>FIXED(orig_data!H9,2)</f>
        <v>1.10</v>
      </c>
      <c r="I4" s="19" t="str">
        <f>FIXED(orig_data!I9,2)</f>
        <v>0.99</v>
      </c>
      <c r="J4" s="19" t="str">
        <f>FIXED(orig_data!J9,2)</f>
        <v>1.22</v>
      </c>
      <c r="K4" s="19" t="str">
        <f>FIXED(orig_data!H10,2)</f>
        <v>1.06</v>
      </c>
      <c r="L4" s="19" t="str">
        <f>FIXED(orig_data!I10,2)</f>
        <v>0.96</v>
      </c>
      <c r="M4" s="19" t="str">
        <f>FIXED(orig_data!J10,2)</f>
        <v>1.18</v>
      </c>
      <c r="N4" s="19" t="str">
        <f>FIXED(orig_data!H11,2)</f>
        <v>1.10</v>
      </c>
      <c r="O4" s="19" t="str">
        <f>FIXED(orig_data!I11,2)</f>
        <v>0.99</v>
      </c>
      <c r="P4" s="19" t="str">
        <f>FIXED(orig_data!J11,2)</f>
        <v>1.22</v>
      </c>
      <c r="Q4" s="19" t="str">
        <f>FIXED(orig_data!H12,2)</f>
        <v>1.04</v>
      </c>
      <c r="R4" s="19" t="str">
        <f>FIXED(orig_data!I12,2)</f>
        <v>0.94</v>
      </c>
      <c r="S4" s="19" t="str">
        <f>FIXED(orig_data!J12,2)</f>
        <v>1.15</v>
      </c>
    </row>
    <row r="5" spans="1:19" x14ac:dyDescent="0.25">
      <c r="A5" s="3" t="s">
        <v>16</v>
      </c>
      <c r="B5" s="19" t="str">
        <f>FIXED(orig_data!H13,2)</f>
        <v>0.98</v>
      </c>
      <c r="C5" s="19" t="str">
        <f>FIXED(orig_data!I13,2)</f>
        <v>0.88</v>
      </c>
      <c r="D5" s="19" t="str">
        <f>FIXED(orig_data!J13,2)</f>
        <v>1.09</v>
      </c>
      <c r="E5" s="19" t="str">
        <f>FIXED(orig_data!H14,2)</f>
        <v>1.05</v>
      </c>
      <c r="F5" s="19" t="str">
        <f>FIXED(orig_data!I14,2)</f>
        <v>0.94</v>
      </c>
      <c r="G5" s="19" t="str">
        <f>FIXED(orig_data!J14,2)</f>
        <v>1.16</v>
      </c>
      <c r="H5" s="19" t="str">
        <f>FIXED(orig_data!H15,2)</f>
        <v>1.04</v>
      </c>
      <c r="I5" s="19" t="str">
        <f>FIXED(orig_data!I15,2)</f>
        <v>0.93</v>
      </c>
      <c r="J5" s="19" t="str">
        <f>FIXED(orig_data!J15,2)</f>
        <v>1.15</v>
      </c>
      <c r="K5" s="19" t="str">
        <f>FIXED(orig_data!H16,2)</f>
        <v>1.01</v>
      </c>
      <c r="L5" s="19" t="str">
        <f>FIXED(orig_data!I16,2)</f>
        <v>0.91</v>
      </c>
      <c r="M5" s="19" t="str">
        <f>FIXED(orig_data!J16,2)</f>
        <v>1.12</v>
      </c>
      <c r="N5" s="19" t="str">
        <f>FIXED(orig_data!H17,2)</f>
        <v>1.04</v>
      </c>
      <c r="O5" s="19" t="str">
        <f>FIXED(orig_data!I17,2)</f>
        <v>0.93</v>
      </c>
      <c r="P5" s="19" t="str">
        <f>FIXED(orig_data!J17,2)</f>
        <v>1.15</v>
      </c>
      <c r="Q5" s="19" t="str">
        <f>FIXED(orig_data!H18,2)</f>
        <v>0.99</v>
      </c>
      <c r="R5" s="19" t="str">
        <f>FIXED(orig_data!I18,2)</f>
        <v>0.90</v>
      </c>
      <c r="S5" s="19" t="str">
        <f>FIXED(orig_data!J18,2)</f>
        <v>1.10</v>
      </c>
    </row>
    <row r="6" spans="1:19" x14ac:dyDescent="0.25">
      <c r="A6" s="3" t="s">
        <v>1</v>
      </c>
      <c r="B6" s="19" t="str">
        <f>FIXED(orig_data!H19,2)</f>
        <v>1.17</v>
      </c>
      <c r="C6" s="19" t="str">
        <f>FIXED(orig_data!I19,2)</f>
        <v>1.05</v>
      </c>
      <c r="D6" s="19" t="str">
        <f>FIXED(orig_data!J19,2)</f>
        <v>1.30</v>
      </c>
      <c r="E6" s="19" t="str">
        <f>FIXED(orig_data!H20,2)</f>
        <v>1.05</v>
      </c>
      <c r="F6" s="19" t="str">
        <f>FIXED(orig_data!I20,2)</f>
        <v>0.94</v>
      </c>
      <c r="G6" s="19" t="str">
        <f>FIXED(orig_data!J20,2)</f>
        <v>1.16</v>
      </c>
      <c r="H6" s="19" t="str">
        <f>FIXED(orig_data!H21,2)</f>
        <v>1.10</v>
      </c>
      <c r="I6" s="19" t="str">
        <f>FIXED(orig_data!I21,2)</f>
        <v>0.99</v>
      </c>
      <c r="J6" s="19" t="str">
        <f>FIXED(orig_data!J21,2)</f>
        <v>1.22</v>
      </c>
      <c r="K6" s="19" t="str">
        <f>FIXED(orig_data!H22,2)</f>
        <v>1.11</v>
      </c>
      <c r="L6" s="19" t="str">
        <f>FIXED(orig_data!I22,2)</f>
        <v>1.00</v>
      </c>
      <c r="M6" s="19" t="str">
        <f>FIXED(orig_data!J22,2)</f>
        <v>1.23</v>
      </c>
      <c r="N6" s="19" t="str">
        <f>FIXED(orig_data!H23,2)</f>
        <v>0.97</v>
      </c>
      <c r="O6" s="19" t="str">
        <f>FIXED(orig_data!I23,2)</f>
        <v>0.87</v>
      </c>
      <c r="P6" s="19" t="str">
        <f>FIXED(orig_data!J23,2)</f>
        <v>1.08</v>
      </c>
      <c r="Q6" s="19" t="str">
        <f>FIXED(orig_data!H24,2)</f>
        <v>1.16</v>
      </c>
      <c r="R6" s="19" t="str">
        <f>FIXED(orig_data!I24,2)</f>
        <v>1.04</v>
      </c>
      <c r="S6" s="19" t="str">
        <f>FIXED(orig_data!J24,2)</f>
        <v>1.28</v>
      </c>
    </row>
    <row r="7" spans="1:19" x14ac:dyDescent="0.25">
      <c r="A7" s="3" t="s">
        <v>11</v>
      </c>
      <c r="B7" s="19" t="str">
        <f>FIXED(orig_data!H25,2)</f>
        <v>1.16</v>
      </c>
      <c r="C7" s="19" t="str">
        <f>FIXED(orig_data!I25,2)</f>
        <v>1.04</v>
      </c>
      <c r="D7" s="19" t="str">
        <f>FIXED(orig_data!J25,2)</f>
        <v>1.28</v>
      </c>
      <c r="E7" s="19" t="str">
        <f>FIXED(orig_data!H26,2)</f>
        <v>1.03</v>
      </c>
      <c r="F7" s="19" t="str">
        <f>FIXED(orig_data!I26,2)</f>
        <v>0.93</v>
      </c>
      <c r="G7" s="19" t="str">
        <f>FIXED(orig_data!J26,2)</f>
        <v>1.14</v>
      </c>
      <c r="H7" s="19" t="str">
        <f>FIXED(orig_data!H27,2)</f>
        <v>0.99</v>
      </c>
      <c r="I7" s="19" t="str">
        <f>FIXED(orig_data!I27,2)</f>
        <v>0.89</v>
      </c>
      <c r="J7" s="19" t="str">
        <f>FIXED(orig_data!J27,2)</f>
        <v>1.10</v>
      </c>
      <c r="K7" s="19" t="str">
        <f>FIXED(orig_data!H28,2)</f>
        <v>1.06</v>
      </c>
      <c r="L7" s="19" t="str">
        <f>FIXED(orig_data!I28,2)</f>
        <v>0.95</v>
      </c>
      <c r="M7" s="19" t="str">
        <f>FIXED(orig_data!J28,2)</f>
        <v>1.18</v>
      </c>
      <c r="N7" s="19" t="str">
        <f>FIXED(orig_data!H29,2)</f>
        <v>1.06</v>
      </c>
      <c r="O7" s="19" t="str">
        <f>FIXED(orig_data!I29,2)</f>
        <v>0.96</v>
      </c>
      <c r="P7" s="19" t="str">
        <f>FIXED(orig_data!J29,2)</f>
        <v>1.18</v>
      </c>
      <c r="Q7" s="19" t="str">
        <f>FIXED(orig_data!H30,2)</f>
        <v>1.23</v>
      </c>
      <c r="R7" s="19" t="str">
        <f>FIXED(orig_data!I30,2)</f>
        <v>1.11</v>
      </c>
      <c r="S7" s="19" t="str">
        <f>FIXED(orig_data!J30,2)</f>
        <v>1.36</v>
      </c>
    </row>
    <row r="8" spans="1:19" x14ac:dyDescent="0.25">
      <c r="A8" s="3" t="s">
        <v>10</v>
      </c>
      <c r="B8" s="19" t="str">
        <f>FIXED(orig_data!H31,2)</f>
        <v>1.00</v>
      </c>
      <c r="C8" s="19" t="str">
        <f>FIXED(orig_data!I31,2)</f>
        <v>0.90</v>
      </c>
      <c r="D8" s="19" t="str">
        <f>FIXED(orig_data!J31,2)</f>
        <v>1.11</v>
      </c>
      <c r="E8" s="19" t="str">
        <f>FIXED(orig_data!H32,2)</f>
        <v>1.06</v>
      </c>
      <c r="F8" s="19" t="str">
        <f>FIXED(orig_data!I32,2)</f>
        <v>0.95</v>
      </c>
      <c r="G8" s="19" t="str">
        <f>FIXED(orig_data!J32,2)</f>
        <v>1.18</v>
      </c>
      <c r="H8" s="19" t="str">
        <f>FIXED(orig_data!H33,2)</f>
        <v>0.98</v>
      </c>
      <c r="I8" s="19" t="str">
        <f>FIXED(orig_data!I33,2)</f>
        <v>0.88</v>
      </c>
      <c r="J8" s="19" t="str">
        <f>FIXED(orig_data!J33,2)</f>
        <v>1.09</v>
      </c>
      <c r="K8" s="19" t="str">
        <f>FIXED(orig_data!H34,2)</f>
        <v>1.16</v>
      </c>
      <c r="L8" s="19" t="str">
        <f>FIXED(orig_data!I34,2)</f>
        <v>1.04</v>
      </c>
      <c r="M8" s="19" t="str">
        <f>FIXED(orig_data!J34,2)</f>
        <v>1.29</v>
      </c>
      <c r="N8" s="19" t="str">
        <f>FIXED(orig_data!H35,2)</f>
        <v>1.11</v>
      </c>
      <c r="O8" s="19" t="str">
        <f>FIXED(orig_data!I35,2)</f>
        <v>1.00</v>
      </c>
      <c r="P8" s="19" t="str">
        <f>FIXED(orig_data!J35,2)</f>
        <v>1.24</v>
      </c>
      <c r="Q8" s="19" t="str">
        <f>FIXED(orig_data!H36,2)</f>
        <v>1.08</v>
      </c>
      <c r="R8" s="19" t="str">
        <f>FIXED(orig_data!I36,2)</f>
        <v>0.97</v>
      </c>
      <c r="S8" s="19" t="str">
        <f>FIXED(orig_data!J36,2)</f>
        <v>1.20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7E8491-65CC-4795-90E5-2680B6852D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6355E4-7993-4987-9C10-6B2ABEC195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F8B088-4C94-4916-85FA-C5C96B72DEE4}">
  <ds:schemaRefs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bc2de261-d455-4aa8-8045-ab467327425b"/>
    <ds:schemaRef ds:uri="http://purl.org/dc/elements/1.1/"/>
    <ds:schemaRef ds:uri="http://schemas.openxmlformats.org/package/2006/metadata/core-properties"/>
    <ds:schemaRef ds:uri="175f2bb9-7ea2-4dfb-aa70-2a37afa654a9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Apptbl</vt:lpstr>
      <vt:lpstr>Suppl_relrt</vt:lpstr>
      <vt:lpstr>fig_tbldata</vt:lpstr>
      <vt:lpstr>tbl_sig</vt:lpstr>
      <vt:lpstr>orig_data</vt:lpstr>
      <vt:lpstr>tbl_sig_relrt</vt:lpstr>
      <vt:lpstr>tbl_data_relrt</vt:lpstr>
      <vt:lpstr>Figure_Kids_prevalence_rate Col</vt:lpstr>
      <vt:lpstr>Figure_Adult_prevalence_rat Col</vt:lpstr>
      <vt:lpstr>FigureReport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Dale</cp:lastModifiedBy>
  <cp:lastPrinted>2021-04-20T15:20:16Z</cp:lastPrinted>
  <dcterms:created xsi:type="dcterms:W3CDTF">2014-12-05T20:46:10Z</dcterms:created>
  <dcterms:modified xsi:type="dcterms:W3CDTF">2021-08-23T16:21:04Z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